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O_QEx_LC_Masoodi\t_Surgery_JejunumBiopsies_Serum_Test1_FAO_QEX_LC\02_SST\"/>
    </mc:Choice>
  </mc:AlternateContent>
  <bookViews>
    <workbookView xWindow="0" yWindow="0" windowWidth="28800" windowHeight="12330" activeTab="1"/>
  </bookViews>
  <sheets>
    <sheet name="SST" sheetId="4" r:id="rId1"/>
    <sheet name="Chart" sheetId="7" r:id="rId2"/>
  </sheets>
  <definedNames>
    <definedName name="_xlnm.Print_Area" localSheetId="0">SST!$A$1:$K$58</definedName>
  </definedNames>
  <calcPr calcId="162913"/>
</workbook>
</file>

<file path=xl/calcChain.xml><?xml version="1.0" encoding="utf-8"?>
<calcChain xmlns="http://schemas.openxmlformats.org/spreadsheetml/2006/main">
  <c r="G35" i="4" l="1"/>
  <c r="E7" i="7" l="1"/>
  <c r="AO7" i="7" l="1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F7" i="7"/>
  <c r="AA7" i="7"/>
  <c r="D7" i="7"/>
  <c r="C7" i="7"/>
  <c r="Z7" i="7" l="1"/>
  <c r="Y7" i="7"/>
  <c r="X7" i="7"/>
  <c r="J58" i="4" l="1"/>
  <c r="H58" i="4"/>
  <c r="G58" i="4"/>
  <c r="E58" i="4"/>
  <c r="D58" i="4"/>
  <c r="C58" i="4"/>
  <c r="B58" i="4"/>
  <c r="J57" i="4"/>
  <c r="H57" i="4"/>
  <c r="G57" i="4"/>
  <c r="E57" i="4"/>
  <c r="D57" i="4"/>
  <c r="C57" i="4"/>
  <c r="B57" i="4"/>
  <c r="J56" i="4"/>
  <c r="H56" i="4"/>
  <c r="G56" i="4"/>
  <c r="E56" i="4"/>
  <c r="D56" i="4"/>
  <c r="C56" i="4"/>
  <c r="B56" i="4"/>
  <c r="J55" i="4"/>
  <c r="H55" i="4"/>
  <c r="G55" i="4"/>
  <c r="E55" i="4"/>
  <c r="D55" i="4"/>
  <c r="C55" i="4"/>
  <c r="B55" i="4"/>
  <c r="AM5" i="7" s="1"/>
  <c r="J54" i="4"/>
  <c r="H54" i="4"/>
  <c r="G54" i="4"/>
  <c r="E54" i="4"/>
  <c r="D54" i="4"/>
  <c r="C54" i="4"/>
  <c r="B54" i="4"/>
  <c r="J53" i="4"/>
  <c r="H53" i="4"/>
  <c r="G53" i="4"/>
  <c r="E53" i="4"/>
  <c r="D53" i="4"/>
  <c r="C53" i="4"/>
  <c r="B53" i="4"/>
  <c r="J52" i="4"/>
  <c r="H52" i="4"/>
  <c r="G52" i="4"/>
  <c r="E52" i="4"/>
  <c r="D52" i="4"/>
  <c r="C52" i="4"/>
  <c r="B52" i="4"/>
  <c r="J51" i="4"/>
  <c r="H51" i="4"/>
  <c r="G51" i="4"/>
  <c r="E51" i="4"/>
  <c r="D51" i="4"/>
  <c r="C51" i="4"/>
  <c r="B51" i="4"/>
  <c r="AJ5" i="7" s="1"/>
  <c r="J50" i="4"/>
  <c r="H50" i="4"/>
  <c r="G50" i="4"/>
  <c r="E50" i="4"/>
  <c r="D50" i="4"/>
  <c r="C50" i="4"/>
  <c r="B50" i="4"/>
  <c r="J49" i="4"/>
  <c r="H49" i="4"/>
  <c r="G49" i="4"/>
  <c r="E49" i="4"/>
  <c r="D49" i="4"/>
  <c r="C49" i="4"/>
  <c r="B49" i="4"/>
  <c r="J48" i="4"/>
  <c r="H48" i="4"/>
  <c r="G48" i="4"/>
  <c r="E48" i="4"/>
  <c r="D48" i="4"/>
  <c r="C48" i="4"/>
  <c r="B48" i="4"/>
  <c r="J47" i="4"/>
  <c r="H47" i="4"/>
  <c r="G47" i="4"/>
  <c r="E47" i="4"/>
  <c r="D47" i="4"/>
  <c r="C47" i="4"/>
  <c r="B47" i="4"/>
  <c r="AG5" i="7" s="1"/>
  <c r="J46" i="4"/>
  <c r="H46" i="4"/>
  <c r="G46" i="4"/>
  <c r="E46" i="4"/>
  <c r="D46" i="4"/>
  <c r="C46" i="4"/>
  <c r="B46" i="4"/>
  <c r="J45" i="4"/>
  <c r="H45" i="4"/>
  <c r="G45" i="4"/>
  <c r="E45" i="4"/>
  <c r="D45" i="4"/>
  <c r="C45" i="4"/>
  <c r="B45" i="4"/>
  <c r="J44" i="4"/>
  <c r="H44" i="4"/>
  <c r="G44" i="4"/>
  <c r="E44" i="4"/>
  <c r="D44" i="4"/>
  <c r="C44" i="4"/>
  <c r="B44" i="4"/>
  <c r="J43" i="4"/>
  <c r="H43" i="4"/>
  <c r="G43" i="4"/>
  <c r="E43" i="4"/>
  <c r="D43" i="4"/>
  <c r="C43" i="4"/>
  <c r="B43" i="4"/>
  <c r="AD5" i="7" s="1"/>
  <c r="J42" i="4"/>
  <c r="H42" i="4"/>
  <c r="G42" i="4"/>
  <c r="E42" i="4"/>
  <c r="D42" i="4"/>
  <c r="C42" i="4"/>
  <c r="B42" i="4"/>
  <c r="J41" i="4"/>
  <c r="H41" i="4"/>
  <c r="G41" i="4"/>
  <c r="E41" i="4"/>
  <c r="D41" i="4"/>
  <c r="C41" i="4"/>
  <c r="B41" i="4"/>
  <c r="J40" i="4"/>
  <c r="H40" i="4"/>
  <c r="G40" i="4"/>
  <c r="E40" i="4"/>
  <c r="D40" i="4"/>
  <c r="C40" i="4"/>
  <c r="B40" i="4"/>
  <c r="J39" i="4"/>
  <c r="H39" i="4"/>
  <c r="G39" i="4"/>
  <c r="E39" i="4"/>
  <c r="D39" i="4"/>
  <c r="C39" i="4"/>
  <c r="B39" i="4"/>
  <c r="AA5" i="7" s="1"/>
  <c r="B35" i="4"/>
  <c r="X5" i="7" s="1"/>
  <c r="J38" i="4"/>
  <c r="H38" i="4"/>
  <c r="G38" i="4"/>
  <c r="E38" i="4"/>
  <c r="D38" i="4"/>
  <c r="C38" i="4"/>
  <c r="B38" i="4"/>
  <c r="J37" i="4"/>
  <c r="H37" i="4"/>
  <c r="G37" i="4"/>
  <c r="E37" i="4"/>
  <c r="D37" i="4"/>
  <c r="C37" i="4"/>
  <c r="B37" i="4"/>
  <c r="J36" i="4"/>
  <c r="H36" i="4"/>
  <c r="G36" i="4"/>
  <c r="E36" i="4"/>
  <c r="D36" i="4"/>
  <c r="C36" i="4"/>
  <c r="B36" i="4"/>
  <c r="J35" i="4"/>
  <c r="H35" i="4"/>
  <c r="E35" i="4"/>
  <c r="D35" i="4"/>
  <c r="C35" i="4"/>
  <c r="I57" i="4" l="1"/>
  <c r="F54" i="4"/>
  <c r="K58" i="4"/>
  <c r="F46" i="4"/>
  <c r="K38" i="4"/>
  <c r="I46" i="4"/>
  <c r="F42" i="4"/>
  <c r="F41" i="4"/>
  <c r="K46" i="4"/>
  <c r="I54" i="4"/>
  <c r="I42" i="4"/>
  <c r="K54" i="4"/>
  <c r="I41" i="4"/>
  <c r="F38" i="4"/>
  <c r="K42" i="4"/>
  <c r="F50" i="4"/>
  <c r="F58" i="4"/>
  <c r="F37" i="4"/>
  <c r="I37" i="4"/>
  <c r="F45" i="4"/>
  <c r="I49" i="4"/>
  <c r="I58" i="4"/>
  <c r="K50" i="4"/>
  <c r="F57" i="4"/>
  <c r="K57" i="4"/>
  <c r="F53" i="4"/>
  <c r="I53" i="4"/>
  <c r="K53" i="4"/>
  <c r="F49" i="4"/>
  <c r="I50" i="4"/>
  <c r="K49" i="4"/>
  <c r="I45" i="4"/>
  <c r="K45" i="4"/>
  <c r="K41" i="4"/>
  <c r="K37" i="4"/>
  <c r="I38" i="4"/>
  <c r="D13" i="4"/>
  <c r="C30" i="4"/>
  <c r="J15" i="4"/>
  <c r="J11" i="4"/>
  <c r="H13" i="4"/>
  <c r="H11" i="4"/>
  <c r="G13" i="4"/>
  <c r="G11" i="4"/>
  <c r="E11" i="4"/>
  <c r="G14" i="4" l="1"/>
  <c r="B27" i="4" l="1"/>
  <c r="R5" i="7" s="1"/>
  <c r="C27" i="4"/>
  <c r="D27" i="4"/>
  <c r="E27" i="4"/>
  <c r="G27" i="4"/>
  <c r="H27" i="4"/>
  <c r="J27" i="4"/>
  <c r="B28" i="4"/>
  <c r="C28" i="4"/>
  <c r="D28" i="4"/>
  <c r="E28" i="4"/>
  <c r="G28" i="4"/>
  <c r="H28" i="4"/>
  <c r="J28" i="4"/>
  <c r="B29" i="4"/>
  <c r="C29" i="4"/>
  <c r="D29" i="4"/>
  <c r="E29" i="4"/>
  <c r="G29" i="4"/>
  <c r="H29" i="4"/>
  <c r="J29" i="4"/>
  <c r="B30" i="4"/>
  <c r="D30" i="4"/>
  <c r="E30" i="4"/>
  <c r="G30" i="4"/>
  <c r="H30" i="4"/>
  <c r="J30" i="4"/>
  <c r="B31" i="4"/>
  <c r="U5" i="7" s="1"/>
  <c r="C31" i="4"/>
  <c r="D31" i="4"/>
  <c r="E31" i="4"/>
  <c r="G31" i="4"/>
  <c r="H31" i="4"/>
  <c r="J31" i="4"/>
  <c r="B32" i="4"/>
  <c r="C32" i="4"/>
  <c r="D32" i="4"/>
  <c r="E32" i="4"/>
  <c r="G32" i="4"/>
  <c r="H32" i="4"/>
  <c r="J32" i="4"/>
  <c r="B33" i="4"/>
  <c r="C33" i="4"/>
  <c r="D33" i="4"/>
  <c r="E33" i="4"/>
  <c r="G33" i="4"/>
  <c r="H33" i="4"/>
  <c r="J33" i="4"/>
  <c r="B34" i="4"/>
  <c r="C34" i="4"/>
  <c r="D34" i="4"/>
  <c r="E34" i="4"/>
  <c r="G34" i="4"/>
  <c r="H34" i="4"/>
  <c r="J34" i="4"/>
  <c r="I30" i="4" l="1"/>
  <c r="I29" i="4"/>
  <c r="K29" i="4"/>
  <c r="F30" i="4"/>
  <c r="K30" i="4"/>
  <c r="K34" i="4"/>
  <c r="I34" i="4"/>
  <c r="F34" i="4"/>
  <c r="K33" i="4"/>
  <c r="I33" i="4"/>
  <c r="F29" i="4"/>
  <c r="F33" i="4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J12" i="4" l="1"/>
  <c r="J13" i="4"/>
  <c r="J14" i="4"/>
  <c r="J16" i="4"/>
  <c r="J17" i="4"/>
  <c r="J18" i="4"/>
  <c r="J19" i="4"/>
  <c r="J20" i="4"/>
  <c r="J21" i="4"/>
  <c r="J22" i="4"/>
  <c r="J23" i="4"/>
  <c r="J24" i="4"/>
  <c r="J25" i="4"/>
  <c r="J26" i="4"/>
  <c r="K17" i="4" l="1"/>
  <c r="K14" i="4"/>
  <c r="K13" i="4"/>
  <c r="K26" i="4"/>
  <c r="K22" i="4"/>
  <c r="K18" i="4"/>
  <c r="K21" i="4"/>
  <c r="K25" i="4"/>
  <c r="H12" i="4"/>
  <c r="I13" i="4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G12" i="4"/>
  <c r="G15" i="4"/>
  <c r="G16" i="4"/>
  <c r="G17" i="4"/>
  <c r="G18" i="4"/>
  <c r="G19" i="4"/>
  <c r="G20" i="4"/>
  <c r="G21" i="4"/>
  <c r="G22" i="4"/>
  <c r="G23" i="4"/>
  <c r="G24" i="4"/>
  <c r="G25" i="4"/>
  <c r="G26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D12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11" i="4"/>
  <c r="B12" i="4"/>
  <c r="C12" i="4"/>
  <c r="B13" i="4"/>
  <c r="C13" i="4"/>
  <c r="B14" i="4"/>
  <c r="C14" i="4"/>
  <c r="B15" i="4"/>
  <c r="I5" i="7" s="1"/>
  <c r="C15" i="4"/>
  <c r="B16" i="4"/>
  <c r="C16" i="4"/>
  <c r="B17" i="4"/>
  <c r="C17" i="4"/>
  <c r="B18" i="4"/>
  <c r="C18" i="4"/>
  <c r="B19" i="4"/>
  <c r="L5" i="7" s="1"/>
  <c r="C19" i="4"/>
  <c r="B20" i="4"/>
  <c r="C20" i="4"/>
  <c r="B21" i="4"/>
  <c r="C21" i="4"/>
  <c r="B22" i="4"/>
  <c r="C22" i="4"/>
  <c r="B23" i="4"/>
  <c r="O5" i="7" s="1"/>
  <c r="C23" i="4"/>
  <c r="B24" i="4"/>
  <c r="C24" i="4"/>
  <c r="B25" i="4"/>
  <c r="C25" i="4"/>
  <c r="B26" i="4"/>
  <c r="C26" i="4"/>
  <c r="C11" i="4"/>
  <c r="B11" i="4"/>
  <c r="F5" i="7" s="1"/>
  <c r="F14" i="4" l="1"/>
  <c r="F13" i="4"/>
  <c r="I18" i="4"/>
  <c r="I14" i="4"/>
  <c r="F17" i="4"/>
  <c r="I21" i="4"/>
  <c r="F18" i="4"/>
  <c r="F26" i="4"/>
  <c r="F25" i="4"/>
  <c r="I26" i="4"/>
  <c r="F21" i="4"/>
  <c r="F22" i="4"/>
  <c r="I22" i="4"/>
  <c r="I25" i="4"/>
  <c r="I17" i="4"/>
</calcChain>
</file>

<file path=xl/sharedStrings.xml><?xml version="1.0" encoding="utf-8"?>
<sst xmlns="http://schemas.openxmlformats.org/spreadsheetml/2006/main" count="288" uniqueCount="85">
  <si>
    <t>Project:</t>
  </si>
  <si>
    <t>Matrix:</t>
  </si>
  <si>
    <t>LC-MS sequence:</t>
  </si>
  <si>
    <t>RT (min)</t>
  </si>
  <si>
    <t>Date</t>
  </si>
  <si>
    <t>SST passed</t>
  </si>
  <si>
    <t>SD RT ≤ 0.05 min</t>
  </si>
  <si>
    <t>CV Intensity ≤  15%</t>
  </si>
  <si>
    <t>Replicate Name</t>
  </si>
  <si>
    <t>SD RT (min)</t>
  </si>
  <si>
    <t>Mass Error (ppm)</t>
  </si>
  <si>
    <t>Name</t>
  </si>
  <si>
    <t>Formula</t>
  </si>
  <si>
    <t>Peak Height</t>
  </si>
  <si>
    <t>Peak Area</t>
  </si>
  <si>
    <t>CV Area</t>
  </si>
  <si>
    <t>CV Height</t>
  </si>
  <si>
    <t>PASTE SKYLINE REPORT IN YELLOW CELL BELOW</t>
  </si>
  <si>
    <t>Height</t>
  </si>
  <si>
    <t>Area</t>
  </si>
  <si>
    <t>SST from</t>
  </si>
  <si>
    <t>Column</t>
  </si>
  <si>
    <t>Comments</t>
  </si>
  <si>
    <t>Negative ionization [M-H]</t>
  </si>
  <si>
    <t>Positive ionization [M+H]</t>
  </si>
  <si>
    <t>Column No.:</t>
  </si>
  <si>
    <t>Date/Initials:</t>
  </si>
  <si>
    <t>Q-Exactive System Suitability Test (SST): Values to be reported</t>
  </si>
  <si>
    <t>Q-Exactive System Suitability Test (SST): Overview sheet</t>
  </si>
  <si>
    <t>Report the average RT and intensity measured for each molecular ion during your LC-MS analysis in the progress chart</t>
  </si>
  <si>
    <t xml:space="preserve">Resol. ≥ 60'000 </t>
  </si>
  <si>
    <t>Resolution (-/+)</t>
  </si>
  <si>
    <t>Intensity ≥ Threshold (E+06)</t>
  </si>
  <si>
    <r>
      <rPr>
        <b/>
        <sz val="10"/>
        <color theme="1"/>
        <rFont val="Symbol"/>
        <family val="1"/>
        <charset val="2"/>
      </rPr>
      <t>D</t>
    </r>
    <r>
      <rPr>
        <b/>
        <sz val="10"/>
        <color theme="1"/>
        <rFont val="Arial"/>
        <family val="2"/>
      </rPr>
      <t>m/z ≤  5 ppm pos / ≤  9 ppm neg</t>
    </r>
  </si>
  <si>
    <t xml:space="preserve">at m/z 201 (S22, 4.35 min, neg) / m/z 205 (T32, 2.7 min, pos) </t>
  </si>
  <si>
    <t>20230203_SurgeryTest_Biops_Serum_FAO_Exp_LC</t>
  </si>
  <si>
    <t>Surgery</t>
  </si>
  <si>
    <t>Jejunum biopsies whole wall &amp; mucosa, Serum</t>
  </si>
  <si>
    <t>14.12.22</t>
  </si>
  <si>
    <t>Surgery test 1 / biopsies &amp; serum</t>
  </si>
  <si>
    <t>07.02.23 / KF</t>
  </si>
  <si>
    <t>Molecule Name</t>
  </si>
  <si>
    <t>Molecule Formula</t>
  </si>
  <si>
    <t>Precursor Adduct</t>
  </si>
  <si>
    <t>Precursor Mz</t>
  </si>
  <si>
    <t>Best Retention Time</t>
  </si>
  <si>
    <t>Mean Best Retention Time</t>
  </si>
  <si>
    <t>Stdev Best Retention Time</t>
  </si>
  <si>
    <t>Average Mass Error PPM</t>
  </si>
  <si>
    <t>Total Area MS1</t>
  </si>
  <si>
    <t>Mean Total Area</t>
  </si>
  <si>
    <t>Cv Total Area</t>
  </si>
  <si>
    <t>Max Height</t>
  </si>
  <si>
    <t>Mean Max Height</t>
  </si>
  <si>
    <t>Cv Max Height</t>
  </si>
  <si>
    <t>A44_Acetoacetic acid</t>
  </si>
  <si>
    <t>C4H6O3</t>
  </si>
  <si>
    <t>[M-H]</t>
  </si>
  <si>
    <t>Neg_SST_1</t>
  </si>
  <si>
    <t>Neg_SST_2</t>
  </si>
  <si>
    <t>Neg_SST_3</t>
  </si>
  <si>
    <t>Neg_SST_4</t>
  </si>
  <si>
    <t>D33_Decanoic acid</t>
  </si>
  <si>
    <t>C10H20O2</t>
  </si>
  <si>
    <t>G44_L-Glutamic acid</t>
  </si>
  <si>
    <t>C5H9NO4</t>
  </si>
  <si>
    <t>K03_Kynurenic acid</t>
  </si>
  <si>
    <t>C10H7NO3</t>
  </si>
  <si>
    <t>S22_Sebacic acid</t>
  </si>
  <si>
    <t>C10H18O4</t>
  </si>
  <si>
    <t>T32_L-Tryptophan</t>
  </si>
  <si>
    <t>C11H12N2O2</t>
  </si>
  <si>
    <t>T34_L-Tyrosine</t>
  </si>
  <si>
    <t>C9H11NO3</t>
  </si>
  <si>
    <t>[M+H]</t>
  </si>
  <si>
    <t>Pos_SST_1</t>
  </si>
  <si>
    <t>Pos_SST_2</t>
  </si>
  <si>
    <t>Pos_SST_3</t>
  </si>
  <si>
    <t>Pos_SST_4</t>
  </si>
  <si>
    <t>K04_L-Kynurenine</t>
  </si>
  <si>
    <t>C10H12N2O3</t>
  </si>
  <si>
    <t>ok</t>
  </si>
  <si>
    <t>(ok)</t>
  </si>
  <si>
    <t>yes</t>
  </si>
  <si>
    <t>79'800 / 79'700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</si>
</sst>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dd/mm/yyyy;@"/>
    <numFmt numFmtId="167" formatCode="0.0E+00"/>
    <numFmt numFmtId="168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4">
    <xf numFmtId="0" fontId="0" fillId="0" borderId="0" xfId="0"/>
    <xf numFmtId="0" fontId="21" fillId="0" borderId="0" xfId="0" applyFont="1"/>
    <xf numFmtId="166" fontId="21" fillId="0" borderId="0" xfId="0" applyNumberFormat="1" applyFont="1"/>
    <xf numFmtId="166" fontId="23" fillId="0" borderId="0" xfId="0" applyNumberFormat="1" applyFont="1"/>
    <xf numFmtId="0" fontId="21" fillId="34" borderId="0" xfId="0" applyFont="1" applyFill="1"/>
    <xf numFmtId="165" fontId="21" fillId="34" borderId="0" xfId="0" applyNumberFormat="1" applyFont="1" applyFill="1"/>
    <xf numFmtId="0" fontId="21" fillId="34" borderId="0" xfId="0" applyFont="1" applyFill="1" applyAlignment="1">
      <alignment horizontal="center"/>
    </xf>
    <xf numFmtId="164" fontId="21" fillId="34" borderId="0" xfId="0" applyNumberFormat="1" applyFont="1" applyFill="1"/>
    <xf numFmtId="0" fontId="21" fillId="34" borderId="13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top"/>
    </xf>
    <xf numFmtId="165" fontId="21" fillId="34" borderId="0" xfId="0" applyNumberFormat="1" applyFont="1" applyFill="1" applyAlignment="1">
      <alignment vertical="top"/>
    </xf>
    <xf numFmtId="0" fontId="21" fillId="34" borderId="0" xfId="0" applyFont="1" applyFill="1" applyAlignment="1">
      <alignment vertical="top"/>
    </xf>
    <xf numFmtId="164" fontId="21" fillId="34" borderId="0" xfId="0" applyNumberFormat="1" applyFont="1" applyFill="1" applyAlignment="1">
      <alignment vertical="top"/>
    </xf>
    <xf numFmtId="0" fontId="21" fillId="34" borderId="13" xfId="0" applyFont="1" applyFill="1" applyBorder="1" applyAlignment="1">
      <alignment horizontal="left" vertical="top"/>
    </xf>
    <xf numFmtId="164" fontId="0" fillId="34" borderId="0" xfId="0" applyNumberFormat="1" applyFill="1" applyAlignment="1">
      <alignment vertical="top"/>
    </xf>
    <xf numFmtId="2" fontId="19" fillId="34" borderId="10" xfId="0" applyNumberFormat="1" applyFont="1" applyFill="1" applyBorder="1" applyAlignment="1">
      <alignment horizontal="left" vertical="top"/>
    </xf>
    <xf numFmtId="14" fontId="21" fillId="34" borderId="13" xfId="0" applyNumberFormat="1" applyFont="1" applyFill="1" applyBorder="1" applyAlignment="1">
      <alignment horizontal="left" vertical="top"/>
    </xf>
    <xf numFmtId="164" fontId="0" fillId="34" borderId="0" xfId="0" applyNumberFormat="1" applyFill="1"/>
    <xf numFmtId="0" fontId="18" fillId="34" borderId="0" xfId="0" applyFont="1" applyFill="1"/>
    <xf numFmtId="0" fontId="18" fillId="34" borderId="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19" fillId="34" borderId="22" xfId="0" applyFont="1" applyFill="1" applyBorder="1" applyAlignment="1">
      <alignment horizontal="left" vertical="center" wrapText="1"/>
    </xf>
    <xf numFmtId="2" fontId="21" fillId="34" borderId="22" xfId="0" applyNumberFormat="1" applyFont="1" applyFill="1" applyBorder="1" applyAlignment="1">
      <alignment horizontal="left"/>
    </xf>
    <xf numFmtId="164" fontId="21" fillId="34" borderId="22" xfId="0" applyNumberFormat="1" applyFont="1" applyFill="1" applyBorder="1" applyAlignment="1">
      <alignment horizontal="left"/>
    </xf>
    <xf numFmtId="167" fontId="21" fillId="34" borderId="22" xfId="0" applyNumberFormat="1" applyFont="1" applyFill="1" applyBorder="1" applyAlignment="1">
      <alignment horizontal="left"/>
    </xf>
    <xf numFmtId="10" fontId="21" fillId="34" borderId="22" xfId="0" applyNumberFormat="1" applyFont="1" applyFill="1" applyBorder="1" applyAlignment="1">
      <alignment horizontal="left"/>
    </xf>
    <xf numFmtId="10" fontId="21" fillId="34" borderId="18" xfId="0" applyNumberFormat="1" applyFont="1" applyFill="1" applyBorder="1" applyAlignment="1">
      <alignment horizontal="left"/>
    </xf>
    <xf numFmtId="0" fontId="19" fillId="34" borderId="23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2" fontId="21" fillId="34" borderId="0" xfId="0" applyNumberFormat="1" applyFont="1" applyFill="1" applyBorder="1" applyAlignment="1">
      <alignment horizontal="left"/>
    </xf>
    <xf numFmtId="164" fontId="21" fillId="34" borderId="0" xfId="0" applyNumberFormat="1" applyFont="1" applyFill="1" applyBorder="1" applyAlignment="1">
      <alignment horizontal="left"/>
    </xf>
    <xf numFmtId="167" fontId="21" fillId="34" borderId="0" xfId="0" applyNumberFormat="1" applyFont="1" applyFill="1" applyBorder="1" applyAlignment="1">
      <alignment horizontal="left"/>
    </xf>
    <xf numFmtId="10" fontId="21" fillId="34" borderId="0" xfId="0" applyNumberFormat="1" applyFont="1" applyFill="1" applyBorder="1" applyAlignment="1">
      <alignment horizontal="left"/>
    </xf>
    <xf numFmtId="10" fontId="21" fillId="34" borderId="14" xfId="0" applyNumberFormat="1" applyFont="1" applyFill="1" applyBorder="1" applyAlignment="1">
      <alignment horizontal="left"/>
    </xf>
    <xf numFmtId="2" fontId="0" fillId="34" borderId="0" xfId="0" applyNumberFormat="1" applyFill="1" applyBorder="1" applyAlignment="1">
      <alignment horizontal="left"/>
    </xf>
    <xf numFmtId="168" fontId="0" fillId="34" borderId="0" xfId="0" applyNumberFormat="1" applyFill="1" applyBorder="1" applyAlignment="1">
      <alignment horizontal="left"/>
    </xf>
    <xf numFmtId="168" fontId="0" fillId="34" borderId="14" xfId="0" applyNumberFormat="1" applyFill="1" applyBorder="1" applyAlignment="1">
      <alignment horizontal="left"/>
    </xf>
    <xf numFmtId="0" fontId="19" fillId="34" borderId="27" xfId="0" applyFont="1" applyFill="1" applyBorder="1" applyAlignment="1">
      <alignment horizontal="left" vertical="center" wrapText="1"/>
    </xf>
    <xf numFmtId="0" fontId="19" fillId="34" borderId="15" xfId="0" applyFont="1" applyFill="1" applyBorder="1" applyAlignment="1">
      <alignment horizontal="left" vertical="center" wrapText="1"/>
    </xf>
    <xf numFmtId="2" fontId="21" fillId="34" borderId="15" xfId="0" applyNumberFormat="1" applyFont="1" applyFill="1" applyBorder="1" applyAlignment="1">
      <alignment horizontal="left"/>
    </xf>
    <xf numFmtId="2" fontId="0" fillId="34" borderId="15" xfId="0" applyNumberFormat="1" applyFill="1" applyBorder="1" applyAlignment="1">
      <alignment horizontal="left"/>
    </xf>
    <xf numFmtId="164" fontId="21" fillId="34" borderId="15" xfId="0" applyNumberFormat="1" applyFont="1" applyFill="1" applyBorder="1" applyAlignment="1">
      <alignment horizontal="left"/>
    </xf>
    <xf numFmtId="167" fontId="21" fillId="34" borderId="15" xfId="0" applyNumberFormat="1" applyFont="1" applyFill="1" applyBorder="1" applyAlignment="1">
      <alignment horizontal="left"/>
    </xf>
    <xf numFmtId="168" fontId="0" fillId="34" borderId="15" xfId="0" applyNumberFormat="1" applyFill="1" applyBorder="1" applyAlignment="1">
      <alignment horizontal="left"/>
    </xf>
    <xf numFmtId="168" fontId="0" fillId="34" borderId="30" xfId="0" applyNumberFormat="1" applyFill="1" applyBorder="1" applyAlignment="1">
      <alignment horizontal="left"/>
    </xf>
    <xf numFmtId="0" fontId="25" fillId="34" borderId="0" xfId="0" applyFont="1" applyFill="1"/>
    <xf numFmtId="0" fontId="0" fillId="34" borderId="0" xfId="0" applyFill="1"/>
    <xf numFmtId="10" fontId="0" fillId="34" borderId="0" xfId="0" applyNumberFormat="1" applyFill="1"/>
    <xf numFmtId="0" fontId="18" fillId="35" borderId="26" xfId="0" applyFont="1" applyFill="1" applyBorder="1" applyAlignment="1">
      <alignment horizontal="left" vertical="center"/>
    </xf>
    <xf numFmtId="0" fontId="18" fillId="35" borderId="24" xfId="0" applyFont="1" applyFill="1" applyBorder="1" applyAlignment="1">
      <alignment vertical="center"/>
    </xf>
    <xf numFmtId="0" fontId="18" fillId="35" borderId="28" xfId="0" applyFont="1" applyFill="1" applyBorder="1" applyAlignment="1">
      <alignment horizontal="left" vertical="center"/>
    </xf>
    <xf numFmtId="0" fontId="18" fillId="35" borderId="25" xfId="0" applyFont="1" applyFill="1" applyBorder="1" applyAlignment="1">
      <alignment vertical="center"/>
    </xf>
    <xf numFmtId="0" fontId="18" fillId="35" borderId="27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18" fillId="35" borderId="16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vertical="center"/>
    </xf>
    <xf numFmtId="0" fontId="18" fillId="35" borderId="16" xfId="0" applyFont="1" applyFill="1" applyBorder="1" applyAlignment="1">
      <alignment vertical="center" wrapText="1"/>
    </xf>
    <xf numFmtId="0" fontId="18" fillId="35" borderId="31" xfId="0" applyFont="1" applyFill="1" applyBorder="1" applyAlignment="1">
      <alignment vertical="center" wrapText="1"/>
    </xf>
    <xf numFmtId="0" fontId="18" fillId="35" borderId="31" xfId="0" applyFont="1" applyFill="1" applyBorder="1" applyAlignment="1"/>
    <xf numFmtId="0" fontId="18" fillId="35" borderId="32" xfId="0" applyFont="1" applyFill="1" applyBorder="1" applyAlignment="1"/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6" fontId="28" fillId="0" borderId="0" xfId="0" applyNumberFormat="1" applyFont="1" applyBorder="1" applyAlignment="1">
      <alignment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66" fontId="21" fillId="0" borderId="35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1" fontId="21" fillId="0" borderId="3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5" borderId="40" xfId="0" applyFont="1" applyFill="1" applyBorder="1" applyAlignment="1">
      <alignment horizontal="center" vertical="center"/>
    </xf>
    <xf numFmtId="11" fontId="21" fillId="0" borderId="35" xfId="0" applyNumberFormat="1" applyFont="1" applyFill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26" fillId="34" borderId="10" xfId="0" applyFont="1" applyFill="1" applyBorder="1" applyAlignment="1">
      <alignment vertical="center"/>
    </xf>
    <xf numFmtId="165" fontId="26" fillId="34" borderId="10" xfId="0" applyNumberFormat="1" applyFont="1" applyFill="1" applyBorder="1" applyAlignment="1">
      <alignment vertical="center"/>
    </xf>
    <xf numFmtId="164" fontId="27" fillId="34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7" fillId="3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66" fontId="21" fillId="33" borderId="41" xfId="0" applyNumberFormat="1" applyFont="1" applyFill="1" applyBorder="1" applyAlignment="1">
      <alignment vertical="center"/>
    </xf>
    <xf numFmtId="166" fontId="21" fillId="33" borderId="42" xfId="0" applyNumberFormat="1" applyFont="1" applyFill="1" applyBorder="1" applyAlignment="1">
      <alignment vertical="center"/>
    </xf>
    <xf numFmtId="166" fontId="21" fillId="33" borderId="11" xfId="0" applyNumberFormat="1" applyFont="1" applyFill="1" applyBorder="1" applyAlignment="1">
      <alignment vertical="center"/>
    </xf>
    <xf numFmtId="10" fontId="0" fillId="0" borderId="0" xfId="0" applyNumberFormat="1"/>
    <xf numFmtId="0" fontId="0" fillId="38" borderId="0" xfId="0" applyFill="1"/>
    <xf numFmtId="0" fontId="28" fillId="34" borderId="0" xfId="0" applyFont="1" applyFill="1" applyAlignment="1">
      <alignment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18" fillId="37" borderId="34" xfId="0" applyFont="1" applyFill="1" applyBorder="1" applyAlignment="1">
      <alignment horizontal="center" vertical="center" wrapText="1"/>
    </xf>
    <xf numFmtId="0" fontId="18" fillId="37" borderId="36" xfId="0" applyFont="1" applyFill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/>
    </xf>
    <xf numFmtId="0" fontId="29" fillId="36" borderId="38" xfId="0" applyFont="1" applyFill="1" applyBorder="1" applyAlignment="1">
      <alignment horizontal="center" vertical="center"/>
    </xf>
    <xf numFmtId="0" fontId="29" fillId="36" borderId="39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29" fillId="37" borderId="38" xfId="0" applyFont="1" applyFill="1" applyBorder="1" applyAlignment="1">
      <alignment horizontal="center" vertical="center"/>
    </xf>
    <xf numFmtId="0" fontId="29" fillId="37" borderId="39" xfId="0" applyFont="1" applyFill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17"/>
  <sheetViews>
    <sheetView zoomScale="85" zoomScaleNormal="85" workbookViewId="0">
      <selection activeCell="H4" sqref="H4"/>
    </sheetView>
  </sheetViews>
  <sheetFormatPr baseColWidth="10" defaultColWidth="11.42578125" defaultRowHeight="12.75" x14ac:dyDescent="0.2"/>
  <cols>
    <col min="1" max="1" width="17.140625" style="4" customWidth="1"/>
    <col min="2" max="2" width="21.42578125" style="4" customWidth="1"/>
    <col min="3" max="3" width="13.7109375" style="4" customWidth="1"/>
    <col min="4" max="4" width="25.7109375" style="5" customWidth="1"/>
    <col min="5" max="5" width="9.5703125" style="4" customWidth="1"/>
    <col min="6" max="6" width="13" style="4" customWidth="1"/>
    <col min="7" max="7" width="18.7109375" style="4" bestFit="1" customWidth="1"/>
    <col min="8" max="8" width="17.140625" style="4" customWidth="1"/>
    <col min="9" max="9" width="15.5703125" style="4" customWidth="1"/>
    <col min="10" max="10" width="16.7109375" style="7" customWidth="1"/>
    <col min="11" max="11" width="14.42578125" style="4" bestFit="1" customWidth="1"/>
    <col min="12" max="16384" width="11.42578125" style="4"/>
  </cols>
  <sheetData>
    <row r="1" spans="1:11" s="78" customFormat="1" ht="29.25" customHeight="1" x14ac:dyDescent="0.25">
      <c r="A1" s="74" t="s">
        <v>28</v>
      </c>
      <c r="B1" s="74"/>
      <c r="C1" s="74"/>
      <c r="D1" s="75"/>
      <c r="E1" s="74"/>
      <c r="F1" s="75"/>
      <c r="G1" s="74"/>
      <c r="H1" s="74"/>
      <c r="I1" s="74"/>
      <c r="J1" s="76"/>
      <c r="K1" s="77"/>
    </row>
    <row r="2" spans="1:11" ht="13.5" thickBot="1" x14ac:dyDescent="0.25">
      <c r="G2" s="6"/>
      <c r="H2" s="6"/>
    </row>
    <row r="3" spans="1:11" s="11" customFormat="1" ht="22.5" customHeight="1" x14ac:dyDescent="0.25">
      <c r="A3" s="8" t="s">
        <v>0</v>
      </c>
      <c r="B3" s="13" t="s">
        <v>36</v>
      </c>
      <c r="C3" s="9"/>
      <c r="D3" s="10"/>
      <c r="F3" s="48" t="s">
        <v>30</v>
      </c>
      <c r="G3" s="49"/>
      <c r="H3" s="87" t="s">
        <v>84</v>
      </c>
      <c r="I3" s="85" t="s">
        <v>34</v>
      </c>
      <c r="J3" s="12"/>
    </row>
    <row r="4" spans="1:11" s="11" customFormat="1" ht="22.5" customHeight="1" x14ac:dyDescent="0.25">
      <c r="A4" s="8" t="s">
        <v>1</v>
      </c>
      <c r="B4" s="13" t="s">
        <v>37</v>
      </c>
      <c r="C4" s="13"/>
      <c r="D4" s="10"/>
      <c r="F4" s="50" t="s">
        <v>6</v>
      </c>
      <c r="G4" s="51"/>
      <c r="H4" s="88" t="s">
        <v>81</v>
      </c>
      <c r="J4" s="14"/>
    </row>
    <row r="5" spans="1:11" s="11" customFormat="1" ht="22.5" customHeight="1" x14ac:dyDescent="0.25">
      <c r="A5" s="8" t="s">
        <v>2</v>
      </c>
      <c r="B5" s="13" t="s">
        <v>35</v>
      </c>
      <c r="C5" s="15"/>
      <c r="D5" s="10"/>
      <c r="F5" s="50" t="s">
        <v>33</v>
      </c>
      <c r="G5" s="51"/>
      <c r="H5" s="88" t="s">
        <v>81</v>
      </c>
      <c r="J5" s="14"/>
    </row>
    <row r="6" spans="1:11" s="11" customFormat="1" ht="22.5" customHeight="1" x14ac:dyDescent="0.25">
      <c r="A6" s="8" t="s">
        <v>25</v>
      </c>
      <c r="B6" s="13">
        <v>121</v>
      </c>
      <c r="C6" s="16"/>
      <c r="D6" s="10"/>
      <c r="F6" s="50" t="s">
        <v>32</v>
      </c>
      <c r="G6" s="51"/>
      <c r="H6" s="88" t="s">
        <v>81</v>
      </c>
      <c r="J6" s="14"/>
    </row>
    <row r="7" spans="1:11" ht="22.5" customHeight="1" thickBot="1" x14ac:dyDescent="0.3">
      <c r="A7" s="8" t="s">
        <v>26</v>
      </c>
      <c r="B7" s="16" t="s">
        <v>40</v>
      </c>
      <c r="C7" s="16"/>
      <c r="F7" s="52" t="s">
        <v>7</v>
      </c>
      <c r="G7" s="53"/>
      <c r="H7" s="89" t="s">
        <v>82</v>
      </c>
      <c r="J7" s="17"/>
    </row>
    <row r="8" spans="1:11" ht="22.5" customHeight="1" thickBot="1" x14ac:dyDescent="0.3">
      <c r="A8" s="18"/>
      <c r="F8" s="54" t="s">
        <v>5</v>
      </c>
      <c r="G8" s="55"/>
      <c r="H8" s="90" t="s">
        <v>83</v>
      </c>
      <c r="J8" s="17"/>
    </row>
    <row r="9" spans="1:11" ht="15.75" thickBot="1" x14ac:dyDescent="0.3">
      <c r="J9" s="17"/>
    </row>
    <row r="10" spans="1:11" ht="15.75" customHeight="1" thickBot="1" x14ac:dyDescent="0.25">
      <c r="A10" s="19"/>
      <c r="B10" s="56" t="s">
        <v>11</v>
      </c>
      <c r="C10" s="57" t="s">
        <v>12</v>
      </c>
      <c r="D10" s="58" t="s">
        <v>8</v>
      </c>
      <c r="E10" s="58" t="s">
        <v>3</v>
      </c>
      <c r="F10" s="58" t="s">
        <v>9</v>
      </c>
      <c r="G10" s="58" t="s">
        <v>10</v>
      </c>
      <c r="H10" s="58" t="s">
        <v>14</v>
      </c>
      <c r="I10" s="58" t="s">
        <v>15</v>
      </c>
      <c r="J10" s="58" t="s">
        <v>13</v>
      </c>
      <c r="K10" s="59" t="s">
        <v>16</v>
      </c>
    </row>
    <row r="11" spans="1:11" ht="12.75" customHeight="1" x14ac:dyDescent="0.2">
      <c r="A11" s="92" t="s">
        <v>23</v>
      </c>
      <c r="B11" s="20" t="str">
        <f>B62</f>
        <v>A44_Acetoacetic acid</v>
      </c>
      <c r="C11" s="21" t="str">
        <f>C62</f>
        <v>C4H6O3</v>
      </c>
      <c r="D11" s="22" t="str">
        <f t="shared" ref="D11:D34" si="0">F62</f>
        <v>Neg_SST_1</v>
      </c>
      <c r="E11" s="22">
        <f>G62</f>
        <v>1.1599999999999999</v>
      </c>
      <c r="F11" s="22"/>
      <c r="G11" s="23">
        <f>J62</f>
        <v>0.7</v>
      </c>
      <c r="H11" s="24">
        <f>K62</f>
        <v>27666934</v>
      </c>
      <c r="I11" s="25"/>
      <c r="J11" s="24">
        <f>N62</f>
        <v>10896337</v>
      </c>
      <c r="K11" s="26"/>
    </row>
    <row r="12" spans="1:11" x14ac:dyDescent="0.2">
      <c r="A12" s="93"/>
      <c r="B12" s="27" t="str">
        <f t="shared" ref="B12:C12" si="1">B63</f>
        <v>A44_Acetoacetic acid</v>
      </c>
      <c r="C12" s="28" t="str">
        <f t="shared" si="1"/>
        <v>C4H6O3</v>
      </c>
      <c r="D12" s="29" t="str">
        <f t="shared" si="0"/>
        <v>Neg_SST_2</v>
      </c>
      <c r="E12" s="29">
        <f t="shared" ref="E12:E34" si="2">G63</f>
        <v>1.1599999999999999</v>
      </c>
      <c r="F12" s="29"/>
      <c r="G12" s="30">
        <f t="shared" ref="G12:G34" si="3">J63</f>
        <v>0.6</v>
      </c>
      <c r="H12" s="31">
        <f t="shared" ref="H12:H34" si="4">K63</f>
        <v>27592858</v>
      </c>
      <c r="I12" s="32"/>
      <c r="J12" s="31">
        <f t="shared" ref="J12:J34" si="5">N63</f>
        <v>10847648</v>
      </c>
      <c r="K12" s="33"/>
    </row>
    <row r="13" spans="1:11" ht="15" x14ac:dyDescent="0.25">
      <c r="A13" s="93"/>
      <c r="B13" s="27" t="str">
        <f t="shared" ref="B13:C13" si="6">B64</f>
        <v>A44_Acetoacetic acid</v>
      </c>
      <c r="C13" s="28" t="str">
        <f t="shared" si="6"/>
        <v>C4H6O3</v>
      </c>
      <c r="D13" s="29" t="str">
        <f>F64</f>
        <v>Neg_SST_3</v>
      </c>
      <c r="E13" s="29">
        <f t="shared" si="2"/>
        <v>1.17</v>
      </c>
      <c r="F13" s="34">
        <f>_xlfn.STDEV.S(E11:E13)</f>
        <v>5.7735026918962632E-3</v>
      </c>
      <c r="G13" s="30">
        <f>J64</f>
        <v>0.7</v>
      </c>
      <c r="H13" s="31">
        <f>K64</f>
        <v>30735416</v>
      </c>
      <c r="I13" s="35">
        <f>_xlfn.STDEV.S(H11:H13)/AVERAGE(H11:H13)</f>
        <v>6.2562392544441819E-2</v>
      </c>
      <c r="J13" s="31">
        <f t="shared" si="5"/>
        <v>12168396</v>
      </c>
      <c r="K13" s="36">
        <f>_xlfn.STDEV.S(J11:J13)/AVERAGE(J11:J13)</f>
        <v>6.6247903187684185E-2</v>
      </c>
    </row>
    <row r="14" spans="1:11" ht="15.75" thickBot="1" x14ac:dyDescent="0.3">
      <c r="A14" s="93"/>
      <c r="B14" s="37" t="str">
        <f t="shared" ref="B14:C14" si="7">B65</f>
        <v>A44_Acetoacetic acid</v>
      </c>
      <c r="C14" s="38" t="str">
        <f t="shared" si="7"/>
        <v>C4H6O3</v>
      </c>
      <c r="D14" s="39" t="str">
        <f t="shared" si="0"/>
        <v>Neg_SST_4</v>
      </c>
      <c r="E14" s="39">
        <f t="shared" si="2"/>
        <v>1.18</v>
      </c>
      <c r="F14" s="40">
        <f>_xlfn.STDEV.S(E11:E14)</f>
        <v>9.5742710775633903E-3</v>
      </c>
      <c r="G14" s="41">
        <f>J65</f>
        <v>0.6</v>
      </c>
      <c r="H14" s="42">
        <f t="shared" si="4"/>
        <v>40291560</v>
      </c>
      <c r="I14" s="43">
        <f>_xlfn.STDEV.S(H11:H14)/AVERAGE(H11:H14)</f>
        <v>0.18987968902434244</v>
      </c>
      <c r="J14" s="42">
        <f t="shared" si="5"/>
        <v>15629173</v>
      </c>
      <c r="K14" s="44">
        <f>_xlfn.STDEV.S(J11:J14)/AVERAGE(J11:J14)</f>
        <v>0.18144811022233043</v>
      </c>
    </row>
    <row r="15" spans="1:11" x14ac:dyDescent="0.2">
      <c r="A15" s="93"/>
      <c r="B15" s="20" t="str">
        <f t="shared" ref="B15:C15" si="8">B66</f>
        <v>D33_Decanoic acid</v>
      </c>
      <c r="C15" s="21" t="str">
        <f t="shared" si="8"/>
        <v>C10H20O2</v>
      </c>
      <c r="D15" s="22" t="str">
        <f t="shared" si="0"/>
        <v>Neg_SST_1</v>
      </c>
      <c r="E15" s="22">
        <f t="shared" si="2"/>
        <v>5.74</v>
      </c>
      <c r="F15" s="22"/>
      <c r="G15" s="23">
        <f t="shared" si="3"/>
        <v>-0.1</v>
      </c>
      <c r="H15" s="24">
        <f t="shared" si="4"/>
        <v>5023572</v>
      </c>
      <c r="I15" s="25"/>
      <c r="J15" s="24">
        <f>N66</f>
        <v>2004188</v>
      </c>
      <c r="K15" s="26"/>
    </row>
    <row r="16" spans="1:11" x14ac:dyDescent="0.2">
      <c r="A16" s="93"/>
      <c r="B16" s="27" t="str">
        <f t="shared" ref="B16:C16" si="9">B67</f>
        <v>D33_Decanoic acid</v>
      </c>
      <c r="C16" s="28" t="str">
        <f t="shared" si="9"/>
        <v>C10H20O2</v>
      </c>
      <c r="D16" s="29" t="str">
        <f t="shared" si="0"/>
        <v>Neg_SST_2</v>
      </c>
      <c r="E16" s="29">
        <f t="shared" si="2"/>
        <v>5.75</v>
      </c>
      <c r="F16" s="29"/>
      <c r="G16" s="30">
        <f t="shared" si="3"/>
        <v>0</v>
      </c>
      <c r="H16" s="31">
        <f t="shared" si="4"/>
        <v>4977404</v>
      </c>
      <c r="I16" s="32"/>
      <c r="J16" s="31">
        <f t="shared" si="5"/>
        <v>1932836</v>
      </c>
      <c r="K16" s="33"/>
    </row>
    <row r="17" spans="1:11" ht="15" x14ac:dyDescent="0.25">
      <c r="A17" s="93"/>
      <c r="B17" s="27" t="str">
        <f t="shared" ref="B17:C17" si="10">B68</f>
        <v>D33_Decanoic acid</v>
      </c>
      <c r="C17" s="28" t="str">
        <f t="shared" si="10"/>
        <v>C10H20O2</v>
      </c>
      <c r="D17" s="29" t="str">
        <f t="shared" si="0"/>
        <v>Neg_SST_3</v>
      </c>
      <c r="E17" s="29">
        <f t="shared" si="2"/>
        <v>5.74</v>
      </c>
      <c r="F17" s="34">
        <f>_xlfn.STDEV.S(E15:E17)</f>
        <v>5.7735026918961348E-3</v>
      </c>
      <c r="G17" s="30">
        <f t="shared" si="3"/>
        <v>0.2</v>
      </c>
      <c r="H17" s="31">
        <f t="shared" si="4"/>
        <v>6011615</v>
      </c>
      <c r="I17" s="35">
        <f t="shared" ref="I17" si="11">_xlfn.STDEV.S(H15:H17)/AVERAGE(H15:H17)</f>
        <v>0.10945711450252105</v>
      </c>
      <c r="J17" s="31">
        <f t="shared" si="5"/>
        <v>2747907</v>
      </c>
      <c r="K17" s="36">
        <f>_xlfn.STDEV.S(J15:J17)/AVERAGE(J15:J17)</f>
        <v>0.20257319550615197</v>
      </c>
    </row>
    <row r="18" spans="1:11" ht="15.75" thickBot="1" x14ac:dyDescent="0.3">
      <c r="A18" s="93"/>
      <c r="B18" s="27" t="str">
        <f t="shared" ref="B18:C18" si="12">B69</f>
        <v>D33_Decanoic acid</v>
      </c>
      <c r="C18" s="28" t="str">
        <f t="shared" si="12"/>
        <v>C10H20O2</v>
      </c>
      <c r="D18" s="29" t="str">
        <f t="shared" si="0"/>
        <v>Neg_SST_4</v>
      </c>
      <c r="E18" s="29">
        <f t="shared" si="2"/>
        <v>5.74</v>
      </c>
      <c r="F18" s="34">
        <f t="shared" ref="F18" si="13">_xlfn.STDEV.S(E15:E18)</f>
        <v>4.9999999999998934E-3</v>
      </c>
      <c r="G18" s="30">
        <f t="shared" si="3"/>
        <v>0</v>
      </c>
      <c r="H18" s="31">
        <f t="shared" si="4"/>
        <v>6255475</v>
      </c>
      <c r="I18" s="35">
        <f t="shared" ref="I18" si="14">_xlfn.STDEV.S(H15:H18)/AVERAGE(H15:H18)</f>
        <v>0.11890951595546723</v>
      </c>
      <c r="J18" s="31">
        <f t="shared" si="5"/>
        <v>2346398</v>
      </c>
      <c r="K18" s="36">
        <f t="shared" ref="K18" si="15">_xlfn.STDEV.S(J15:J18)/AVERAGE(J15:J18)</f>
        <v>0.1653190559332004</v>
      </c>
    </row>
    <row r="19" spans="1:11" x14ac:dyDescent="0.2">
      <c r="A19" s="93"/>
      <c r="B19" s="20" t="str">
        <f t="shared" ref="B19:C19" si="16">B70</f>
        <v>G44_L-Glutamic acid</v>
      </c>
      <c r="C19" s="21" t="str">
        <f t="shared" si="16"/>
        <v>C5H9NO4</v>
      </c>
      <c r="D19" s="22" t="str">
        <f t="shared" si="0"/>
        <v>Neg_SST_1</v>
      </c>
      <c r="E19" s="22">
        <f t="shared" si="2"/>
        <v>0.72</v>
      </c>
      <c r="F19" s="22"/>
      <c r="G19" s="23">
        <f t="shared" si="3"/>
        <v>0.4</v>
      </c>
      <c r="H19" s="24">
        <f t="shared" si="4"/>
        <v>25284364</v>
      </c>
      <c r="I19" s="25"/>
      <c r="J19" s="24">
        <f t="shared" si="5"/>
        <v>10910981</v>
      </c>
      <c r="K19" s="26"/>
    </row>
    <row r="20" spans="1:11" x14ac:dyDescent="0.2">
      <c r="A20" s="93"/>
      <c r="B20" s="27" t="str">
        <f t="shared" ref="B20:C20" si="17">B71</f>
        <v>G44_L-Glutamic acid</v>
      </c>
      <c r="C20" s="28" t="str">
        <f t="shared" si="17"/>
        <v>C5H9NO4</v>
      </c>
      <c r="D20" s="29" t="str">
        <f t="shared" si="0"/>
        <v>Neg_SST_2</v>
      </c>
      <c r="E20" s="29">
        <f t="shared" si="2"/>
        <v>0.72</v>
      </c>
      <c r="F20" s="29"/>
      <c r="G20" s="30">
        <f t="shared" si="3"/>
        <v>0.4</v>
      </c>
      <c r="H20" s="31">
        <f t="shared" si="4"/>
        <v>26852324</v>
      </c>
      <c r="I20" s="32"/>
      <c r="J20" s="31">
        <f t="shared" si="5"/>
        <v>11385136</v>
      </c>
      <c r="K20" s="33"/>
    </row>
    <row r="21" spans="1:11" ht="15" x14ac:dyDescent="0.25">
      <c r="A21" s="93"/>
      <c r="B21" s="27" t="str">
        <f t="shared" ref="B21:C21" si="18">B72</f>
        <v>G44_L-Glutamic acid</v>
      </c>
      <c r="C21" s="28" t="str">
        <f t="shared" si="18"/>
        <v>C5H9NO4</v>
      </c>
      <c r="D21" s="29" t="str">
        <f t="shared" si="0"/>
        <v>Neg_SST_3</v>
      </c>
      <c r="E21" s="29">
        <f t="shared" si="2"/>
        <v>0.72</v>
      </c>
      <c r="F21" s="34">
        <f t="shared" ref="F21" si="19">_xlfn.STDEV.S(E19:E21)</f>
        <v>1.3597399555105182E-16</v>
      </c>
      <c r="G21" s="30">
        <f t="shared" si="3"/>
        <v>0.5</v>
      </c>
      <c r="H21" s="31">
        <f t="shared" si="4"/>
        <v>27307696</v>
      </c>
      <c r="I21" s="35">
        <f t="shared" ref="I21" si="20">_xlfn.STDEV.S(H19:H21)/AVERAGE(H19:H21)</f>
        <v>4.0081803094232947E-2</v>
      </c>
      <c r="J21" s="31">
        <f t="shared" si="5"/>
        <v>11231270</v>
      </c>
      <c r="K21" s="36">
        <f t="shared" ref="K21" si="21">_xlfn.STDEV.S(J19:J21)/AVERAGE(J19:J21)</f>
        <v>2.1644655105730295E-2</v>
      </c>
    </row>
    <row r="22" spans="1:11" ht="15.75" thickBot="1" x14ac:dyDescent="0.3">
      <c r="A22" s="93"/>
      <c r="B22" s="37" t="str">
        <f t="shared" ref="B22:C22" si="22">B73</f>
        <v>G44_L-Glutamic acid</v>
      </c>
      <c r="C22" s="38" t="str">
        <f t="shared" si="22"/>
        <v>C5H9NO4</v>
      </c>
      <c r="D22" s="39" t="str">
        <f t="shared" si="0"/>
        <v>Neg_SST_4</v>
      </c>
      <c r="E22" s="39">
        <f t="shared" si="2"/>
        <v>0.72</v>
      </c>
      <c r="F22" s="40">
        <f t="shared" ref="F22" si="23">_xlfn.STDEV.S(E19:E22)</f>
        <v>0</v>
      </c>
      <c r="G22" s="41">
        <f t="shared" si="3"/>
        <v>0.9</v>
      </c>
      <c r="H22" s="42">
        <f t="shared" si="4"/>
        <v>35506556</v>
      </c>
      <c r="I22" s="43">
        <f t="shared" ref="I22" si="24">_xlfn.STDEV.S(H19:H22)/AVERAGE(H19:H22)</f>
        <v>0.15989482957652637</v>
      </c>
      <c r="J22" s="42">
        <f t="shared" si="5"/>
        <v>13503213</v>
      </c>
      <c r="K22" s="44">
        <f t="shared" ref="K22" si="25">_xlfn.STDEV.S(J19:J22)/AVERAGE(J19:J22)</f>
        <v>0.10038999249935845</v>
      </c>
    </row>
    <row r="23" spans="1:11" x14ac:dyDescent="0.2">
      <c r="A23" s="93"/>
      <c r="B23" s="20" t="str">
        <f t="shared" ref="B23:C23" si="26">B74</f>
        <v>K03_Kynurenic acid</v>
      </c>
      <c r="C23" s="21" t="str">
        <f t="shared" si="26"/>
        <v>C10H7NO3</v>
      </c>
      <c r="D23" s="22" t="str">
        <f t="shared" si="0"/>
        <v>Neg_SST_1</v>
      </c>
      <c r="E23" s="22">
        <f t="shared" si="2"/>
        <v>3.02</v>
      </c>
      <c r="F23" s="22"/>
      <c r="G23" s="23">
        <f t="shared" si="3"/>
        <v>-3.5</v>
      </c>
      <c r="H23" s="24">
        <f t="shared" si="4"/>
        <v>15150266</v>
      </c>
      <c r="I23" s="25"/>
      <c r="J23" s="24">
        <f t="shared" si="5"/>
        <v>5626714</v>
      </c>
      <c r="K23" s="26"/>
    </row>
    <row r="24" spans="1:11" x14ac:dyDescent="0.2">
      <c r="A24" s="93"/>
      <c r="B24" s="27" t="str">
        <f t="shared" ref="B24:C24" si="27">B75</f>
        <v>K03_Kynurenic acid</v>
      </c>
      <c r="C24" s="28" t="str">
        <f t="shared" si="27"/>
        <v>C10H7NO3</v>
      </c>
      <c r="D24" s="29" t="str">
        <f t="shared" si="0"/>
        <v>Neg_SST_2</v>
      </c>
      <c r="E24" s="29">
        <f t="shared" si="2"/>
        <v>3.02</v>
      </c>
      <c r="F24" s="29"/>
      <c r="G24" s="30">
        <f t="shared" si="3"/>
        <v>-3.3</v>
      </c>
      <c r="H24" s="31">
        <f t="shared" si="4"/>
        <v>16303660</v>
      </c>
      <c r="I24" s="32"/>
      <c r="J24" s="31">
        <f t="shared" si="5"/>
        <v>5954423</v>
      </c>
      <c r="K24" s="33"/>
    </row>
    <row r="25" spans="1:11" ht="15" x14ac:dyDescent="0.25">
      <c r="A25" s="93"/>
      <c r="B25" s="27" t="str">
        <f t="shared" ref="B25:C25" si="28">B76</f>
        <v>K03_Kynurenic acid</v>
      </c>
      <c r="C25" s="28" t="str">
        <f t="shared" si="28"/>
        <v>C10H7NO3</v>
      </c>
      <c r="D25" s="29" t="str">
        <f t="shared" si="0"/>
        <v>Neg_SST_3</v>
      </c>
      <c r="E25" s="29">
        <f t="shared" si="2"/>
        <v>3.03</v>
      </c>
      <c r="F25" s="34">
        <f t="shared" ref="F25" si="29">_xlfn.STDEV.S(E23:E25)</f>
        <v>5.7735026918961348E-3</v>
      </c>
      <c r="G25" s="30">
        <f t="shared" si="3"/>
        <v>-3.3</v>
      </c>
      <c r="H25" s="31">
        <f t="shared" si="4"/>
        <v>17940488</v>
      </c>
      <c r="I25" s="35">
        <f t="shared" ref="I25" si="30">_xlfn.STDEV.S(H23:H25)/AVERAGE(H23:H25)</f>
        <v>8.5155799742061264E-2</v>
      </c>
      <c r="J25" s="31">
        <f t="shared" si="5"/>
        <v>6216604</v>
      </c>
      <c r="K25" s="36">
        <f t="shared" ref="K25" si="31">_xlfn.STDEV.S(J23:J25)/AVERAGE(J23:J25)</f>
        <v>4.9818284741425009E-2</v>
      </c>
    </row>
    <row r="26" spans="1:11" ht="15.75" thickBot="1" x14ac:dyDescent="0.3">
      <c r="A26" s="93"/>
      <c r="B26" s="37" t="str">
        <f t="shared" ref="B26:C26" si="32">B77</f>
        <v>K03_Kynurenic acid</v>
      </c>
      <c r="C26" s="38" t="str">
        <f t="shared" si="32"/>
        <v>C10H7NO3</v>
      </c>
      <c r="D26" s="39" t="str">
        <f t="shared" si="0"/>
        <v>Neg_SST_4</v>
      </c>
      <c r="E26" s="39">
        <f t="shared" si="2"/>
        <v>3.05</v>
      </c>
      <c r="F26" s="40">
        <f t="shared" ref="F26" si="33">_xlfn.STDEV.S(E23:E26)</f>
        <v>1.4142135623730857E-2</v>
      </c>
      <c r="G26" s="41">
        <f t="shared" si="3"/>
        <v>-3.8</v>
      </c>
      <c r="H26" s="42">
        <f t="shared" si="4"/>
        <v>25807152</v>
      </c>
      <c r="I26" s="43">
        <f t="shared" ref="I26" si="34">_xlfn.STDEV.S(H23:H26)/AVERAGE(H23:H26)</f>
        <v>0.25581423833464106</v>
      </c>
      <c r="J26" s="42">
        <f t="shared" si="5"/>
        <v>9905443</v>
      </c>
      <c r="K26" s="44">
        <f t="shared" ref="K26" si="35">_xlfn.STDEV.S(J23:J26)/AVERAGE(J23:J26)</f>
        <v>0.28892498263753452</v>
      </c>
    </row>
    <row r="27" spans="1:11" x14ac:dyDescent="0.2">
      <c r="A27" s="93"/>
      <c r="B27" s="20" t="str">
        <f t="shared" ref="B27:C27" si="36">B78</f>
        <v>S22_Sebacic acid</v>
      </c>
      <c r="C27" s="21" t="str">
        <f t="shared" si="36"/>
        <v>C10H18O4</v>
      </c>
      <c r="D27" s="22" t="str">
        <f t="shared" si="0"/>
        <v>Neg_SST_1</v>
      </c>
      <c r="E27" s="22">
        <f t="shared" si="2"/>
        <v>4.3499999999999996</v>
      </c>
      <c r="F27" s="22"/>
      <c r="G27" s="23">
        <f t="shared" si="3"/>
        <v>-4.8</v>
      </c>
      <c r="H27" s="24">
        <f t="shared" si="4"/>
        <v>191907328</v>
      </c>
      <c r="I27" s="25"/>
      <c r="J27" s="24">
        <f t="shared" si="5"/>
        <v>79740968</v>
      </c>
      <c r="K27" s="26"/>
    </row>
    <row r="28" spans="1:11" x14ac:dyDescent="0.2">
      <c r="A28" s="93"/>
      <c r="B28" s="27" t="str">
        <f t="shared" ref="B28:C28" si="37">B79</f>
        <v>S22_Sebacic acid</v>
      </c>
      <c r="C28" s="28" t="str">
        <f t="shared" si="37"/>
        <v>C10H18O4</v>
      </c>
      <c r="D28" s="29" t="str">
        <f t="shared" si="0"/>
        <v>Neg_SST_2</v>
      </c>
      <c r="E28" s="29">
        <f t="shared" si="2"/>
        <v>4.3499999999999996</v>
      </c>
      <c r="F28" s="29"/>
      <c r="G28" s="30">
        <f t="shared" si="3"/>
        <v>-4.5999999999999996</v>
      </c>
      <c r="H28" s="31">
        <f t="shared" si="4"/>
        <v>217564800</v>
      </c>
      <c r="I28" s="32"/>
      <c r="J28" s="31">
        <f t="shared" si="5"/>
        <v>92004408</v>
      </c>
      <c r="K28" s="33"/>
    </row>
    <row r="29" spans="1:11" ht="15" x14ac:dyDescent="0.25">
      <c r="A29" s="93"/>
      <c r="B29" s="27" t="str">
        <f t="shared" ref="B29:C29" si="38">B80</f>
        <v>S22_Sebacic acid</v>
      </c>
      <c r="C29" s="28" t="str">
        <f t="shared" si="38"/>
        <v>C10H18O4</v>
      </c>
      <c r="D29" s="29" t="str">
        <f t="shared" si="0"/>
        <v>Neg_SST_3</v>
      </c>
      <c r="E29" s="29">
        <f t="shared" si="2"/>
        <v>4.3499999999999996</v>
      </c>
      <c r="F29" s="34">
        <f t="shared" ref="F29" si="39">_xlfn.STDEV.S(E27:E29)</f>
        <v>0</v>
      </c>
      <c r="G29" s="30">
        <f t="shared" si="3"/>
        <v>-4.9000000000000004</v>
      </c>
      <c r="H29" s="31">
        <f t="shared" si="4"/>
        <v>241948368</v>
      </c>
      <c r="I29" s="35">
        <f t="shared" ref="I29" si="40">_xlfn.STDEV.S(H27:H29)/AVERAGE(H27:H29)</f>
        <v>0.11523995257368166</v>
      </c>
      <c r="J29" s="31">
        <f t="shared" si="5"/>
        <v>101063448</v>
      </c>
      <c r="K29" s="36">
        <f t="shared" ref="K29" si="41">_xlfn.STDEV.S(J27:J29)/AVERAGE(J27:J29)</f>
        <v>0.11767905916138352</v>
      </c>
    </row>
    <row r="30" spans="1:11" ht="15.75" thickBot="1" x14ac:dyDescent="0.3">
      <c r="A30" s="93"/>
      <c r="B30" s="37" t="str">
        <f t="shared" ref="B30" si="42">B81</f>
        <v>S22_Sebacic acid</v>
      </c>
      <c r="C30" s="38" t="str">
        <f>C81</f>
        <v>C10H18O4</v>
      </c>
      <c r="D30" s="39" t="str">
        <f t="shared" si="0"/>
        <v>Neg_SST_4</v>
      </c>
      <c r="E30" s="39">
        <f t="shared" si="2"/>
        <v>4.3499999999999996</v>
      </c>
      <c r="F30" s="40">
        <f t="shared" ref="F30" si="43">_xlfn.STDEV.S(E27:E30)</f>
        <v>0</v>
      </c>
      <c r="G30" s="41">
        <f t="shared" si="3"/>
        <v>-4.9000000000000004</v>
      </c>
      <c r="H30" s="42">
        <f t="shared" si="4"/>
        <v>282282080</v>
      </c>
      <c r="I30" s="43">
        <f t="shared" ref="I30" si="44">_xlfn.STDEV.S(H27:H30)/AVERAGE(H27:H30)</f>
        <v>0.16471530383805758</v>
      </c>
      <c r="J30" s="42">
        <f t="shared" si="5"/>
        <v>114637416</v>
      </c>
      <c r="K30" s="44">
        <f t="shared" ref="K30" si="45">_xlfn.STDEV.S(J27:J30)/AVERAGE(J27:J30)</f>
        <v>0.1520055063611935</v>
      </c>
    </row>
    <row r="31" spans="1:11" x14ac:dyDescent="0.2">
      <c r="A31" s="93"/>
      <c r="B31" s="20" t="str">
        <f t="shared" ref="B31:C31" si="46">B82</f>
        <v>T32_L-Tryptophan</v>
      </c>
      <c r="C31" s="21" t="str">
        <f t="shared" si="46"/>
        <v>C11H12N2O2</v>
      </c>
      <c r="D31" s="22" t="str">
        <f t="shared" si="0"/>
        <v>Neg_SST_1</v>
      </c>
      <c r="E31" s="22">
        <f t="shared" si="2"/>
        <v>2.89</v>
      </c>
      <c r="F31" s="22"/>
      <c r="G31" s="23">
        <f t="shared" si="3"/>
        <v>-5.3</v>
      </c>
      <c r="H31" s="24">
        <f t="shared" si="4"/>
        <v>115183720</v>
      </c>
      <c r="I31" s="25"/>
      <c r="J31" s="24">
        <f t="shared" si="5"/>
        <v>48694632</v>
      </c>
      <c r="K31" s="26"/>
    </row>
    <row r="32" spans="1:11" x14ac:dyDescent="0.2">
      <c r="A32" s="93"/>
      <c r="B32" s="27" t="str">
        <f t="shared" ref="B32:C32" si="47">B83</f>
        <v>T32_L-Tryptophan</v>
      </c>
      <c r="C32" s="28" t="str">
        <f t="shared" si="47"/>
        <v>C11H12N2O2</v>
      </c>
      <c r="D32" s="29" t="str">
        <f t="shared" si="0"/>
        <v>Neg_SST_2</v>
      </c>
      <c r="E32" s="29">
        <f t="shared" si="2"/>
        <v>2.87</v>
      </c>
      <c r="F32" s="29"/>
      <c r="G32" s="30">
        <f t="shared" si="3"/>
        <v>-4.7</v>
      </c>
      <c r="H32" s="31">
        <f t="shared" si="4"/>
        <v>101918856</v>
      </c>
      <c r="I32" s="32"/>
      <c r="J32" s="31">
        <f t="shared" si="5"/>
        <v>43408360</v>
      </c>
      <c r="K32" s="33"/>
    </row>
    <row r="33" spans="1:11" ht="15" x14ac:dyDescent="0.25">
      <c r="A33" s="93"/>
      <c r="B33" s="27" t="str">
        <f t="shared" ref="B33:C33" si="48">B84</f>
        <v>T32_L-Tryptophan</v>
      </c>
      <c r="C33" s="28" t="str">
        <f t="shared" si="48"/>
        <v>C11H12N2O2</v>
      </c>
      <c r="D33" s="29" t="str">
        <f t="shared" si="0"/>
        <v>Neg_SST_3</v>
      </c>
      <c r="E33" s="29">
        <f t="shared" si="2"/>
        <v>2.9</v>
      </c>
      <c r="F33" s="34">
        <f t="shared" ref="F33" si="49">_xlfn.STDEV.S(E31:E33)</f>
        <v>1.5275252316519385E-2</v>
      </c>
      <c r="G33" s="30">
        <f t="shared" si="3"/>
        <v>-4.7</v>
      </c>
      <c r="H33" s="31">
        <f t="shared" si="4"/>
        <v>104076896</v>
      </c>
      <c r="I33" s="35">
        <f t="shared" ref="I33" si="50">_xlfn.STDEV.S(H31:H33)/AVERAGE(H31:H33)</f>
        <v>6.6483977301356925E-2</v>
      </c>
      <c r="J33" s="31">
        <f t="shared" si="5"/>
        <v>40818132</v>
      </c>
      <c r="K33" s="36">
        <f>_xlfn.STDEV.S(J31:J33)/AVERAGE(J31:J33)</f>
        <v>9.0604465410854249E-2</v>
      </c>
    </row>
    <row r="34" spans="1:11" ht="15.75" thickBot="1" x14ac:dyDescent="0.3">
      <c r="A34" s="93"/>
      <c r="B34" s="37" t="str">
        <f t="shared" ref="B34:C34" si="51">B85</f>
        <v>T32_L-Tryptophan</v>
      </c>
      <c r="C34" s="38" t="str">
        <f t="shared" si="51"/>
        <v>C11H12N2O2</v>
      </c>
      <c r="D34" s="39" t="str">
        <f t="shared" si="0"/>
        <v>Neg_SST_4</v>
      </c>
      <c r="E34" s="39">
        <f t="shared" si="2"/>
        <v>2.87</v>
      </c>
      <c r="F34" s="40">
        <f t="shared" ref="F34" si="52">_xlfn.STDEV.S(E31:E34)</f>
        <v>1.4999999999999927E-2</v>
      </c>
      <c r="G34" s="41">
        <f t="shared" si="3"/>
        <v>-5.2</v>
      </c>
      <c r="H34" s="42">
        <f t="shared" si="4"/>
        <v>164402384</v>
      </c>
      <c r="I34" s="43">
        <f t="shared" ref="I34" si="53">_xlfn.STDEV.S(H31:H34)/AVERAGE(H31:H34)</f>
        <v>0.24098392781464237</v>
      </c>
      <c r="J34" s="42">
        <f t="shared" si="5"/>
        <v>51584064</v>
      </c>
      <c r="K34" s="44">
        <f>_xlfn.STDEV.S(J31:J34)/AVERAGE(J31:J34)</f>
        <v>0.10616912070987783</v>
      </c>
    </row>
    <row r="35" spans="1:11" x14ac:dyDescent="0.2">
      <c r="A35" s="93"/>
      <c r="B35" s="20" t="str">
        <f>B86</f>
        <v>T34_L-Tyrosine</v>
      </c>
      <c r="C35" s="21" t="str">
        <f>C86</f>
        <v>C9H11NO3</v>
      </c>
      <c r="D35" s="22" t="str">
        <f t="shared" ref="D35:D38" si="54">F86</f>
        <v>Neg_SST_1</v>
      </c>
      <c r="E35" s="22">
        <f t="shared" ref="E35:E38" si="55">G86</f>
        <v>1.03</v>
      </c>
      <c r="F35" s="22"/>
      <c r="G35" s="23">
        <f>J86</f>
        <v>-2</v>
      </c>
      <c r="H35" s="24">
        <f t="shared" ref="H35:H38" si="56">K86</f>
        <v>22597836</v>
      </c>
      <c r="I35" s="25"/>
      <c r="J35" s="24">
        <f t="shared" ref="J35:J38" si="57">N86</f>
        <v>12102063</v>
      </c>
      <c r="K35" s="26"/>
    </row>
    <row r="36" spans="1:11" x14ac:dyDescent="0.2">
      <c r="A36" s="93"/>
      <c r="B36" s="27" t="str">
        <f t="shared" ref="B36:C36" si="58">B87</f>
        <v>T34_L-Tyrosine</v>
      </c>
      <c r="C36" s="28" t="str">
        <f t="shared" si="58"/>
        <v>C9H11NO3</v>
      </c>
      <c r="D36" s="29" t="str">
        <f t="shared" si="54"/>
        <v>Neg_SST_2</v>
      </c>
      <c r="E36" s="29">
        <f t="shared" si="55"/>
        <v>1.03</v>
      </c>
      <c r="F36" s="29"/>
      <c r="G36" s="30">
        <f t="shared" ref="G36:G38" si="59">J87</f>
        <v>-2.1</v>
      </c>
      <c r="H36" s="31">
        <f t="shared" si="56"/>
        <v>21738170</v>
      </c>
      <c r="I36" s="32"/>
      <c r="J36" s="31">
        <f t="shared" si="57"/>
        <v>10513619</v>
      </c>
      <c r="K36" s="33"/>
    </row>
    <row r="37" spans="1:11" ht="15" x14ac:dyDescent="0.25">
      <c r="A37" s="93"/>
      <c r="B37" s="27" t="str">
        <f t="shared" ref="B37:C37" si="60">B88</f>
        <v>T34_L-Tyrosine</v>
      </c>
      <c r="C37" s="28" t="str">
        <f t="shared" si="60"/>
        <v>C9H11NO3</v>
      </c>
      <c r="D37" s="29" t="str">
        <f t="shared" si="54"/>
        <v>Neg_SST_3</v>
      </c>
      <c r="E37" s="29">
        <f t="shared" si="55"/>
        <v>1.03</v>
      </c>
      <c r="F37" s="34">
        <f t="shared" ref="F37" si="61">_xlfn.STDEV.S(E35:E37)</f>
        <v>0</v>
      </c>
      <c r="G37" s="30">
        <f t="shared" si="59"/>
        <v>-2.1</v>
      </c>
      <c r="H37" s="31">
        <f t="shared" si="56"/>
        <v>25107732</v>
      </c>
      <c r="I37" s="35">
        <f t="shared" ref="I37" si="62">_xlfn.STDEV.S(H35:H37)/AVERAGE(H35:H37)</f>
        <v>7.5636867039711411E-2</v>
      </c>
      <c r="J37" s="31">
        <f t="shared" si="57"/>
        <v>12166232</v>
      </c>
      <c r="K37" s="36">
        <f>_xlfn.STDEV.S(J35:J37)/AVERAGE(J35:J37)</f>
        <v>8.0745631165734272E-2</v>
      </c>
    </row>
    <row r="38" spans="1:11" ht="15.75" thickBot="1" x14ac:dyDescent="0.3">
      <c r="A38" s="94"/>
      <c r="B38" s="37" t="str">
        <f t="shared" ref="B38:C38" si="63">B89</f>
        <v>T34_L-Tyrosine</v>
      </c>
      <c r="C38" s="38" t="str">
        <f t="shared" si="63"/>
        <v>C9H11NO3</v>
      </c>
      <c r="D38" s="39" t="str">
        <f t="shared" si="54"/>
        <v>Neg_SST_4</v>
      </c>
      <c r="E38" s="39">
        <f t="shared" si="55"/>
        <v>1.02</v>
      </c>
      <c r="F38" s="40">
        <f t="shared" ref="F38" si="64">_xlfn.STDEV.S(E35:E38)</f>
        <v>5.0000000000000044E-3</v>
      </c>
      <c r="G38" s="41">
        <f t="shared" si="59"/>
        <v>-2.1</v>
      </c>
      <c r="H38" s="42">
        <f t="shared" si="56"/>
        <v>29423680</v>
      </c>
      <c r="I38" s="43">
        <f t="shared" ref="I38" si="65">_xlfn.STDEV.S(H35:H38)/AVERAGE(H35:H38)</f>
        <v>0.1395071484092249</v>
      </c>
      <c r="J38" s="42">
        <f t="shared" si="57"/>
        <v>15070075</v>
      </c>
      <c r="K38" s="44">
        <f>_xlfn.STDEV.S(J35:J38)/AVERAGE(J35:J38)</f>
        <v>0.15234760060826222</v>
      </c>
    </row>
    <row r="39" spans="1:11" x14ac:dyDescent="0.2">
      <c r="A39" s="95" t="s">
        <v>24</v>
      </c>
      <c r="B39" s="20" t="str">
        <f>B90</f>
        <v>G44_L-Glutamic acid</v>
      </c>
      <c r="C39" s="21" t="str">
        <f>C90</f>
        <v>C5H9NO4</v>
      </c>
      <c r="D39" s="22" t="str">
        <f t="shared" ref="D39:D42" si="66">F90</f>
        <v>Pos_SST_1</v>
      </c>
      <c r="E39" s="22">
        <f t="shared" ref="E39:E42" si="67">G90</f>
        <v>0.75</v>
      </c>
      <c r="F39" s="22"/>
      <c r="G39" s="23">
        <f t="shared" ref="G39:G42" si="68">J90</f>
        <v>-0.6</v>
      </c>
      <c r="H39" s="24">
        <f t="shared" ref="H39:H42" si="69">K90</f>
        <v>225643824</v>
      </c>
      <c r="I39" s="25"/>
      <c r="J39" s="24">
        <f t="shared" ref="J39:J42" si="70">N90</f>
        <v>88179264</v>
      </c>
      <c r="K39" s="26"/>
    </row>
    <row r="40" spans="1:11" ht="15" customHeight="1" x14ac:dyDescent="0.2">
      <c r="A40" s="96"/>
      <c r="B40" s="27" t="str">
        <f t="shared" ref="B40:C40" si="71">B91</f>
        <v>G44_L-Glutamic acid</v>
      </c>
      <c r="C40" s="28" t="str">
        <f t="shared" si="71"/>
        <v>C5H9NO4</v>
      </c>
      <c r="D40" s="29" t="str">
        <f t="shared" si="66"/>
        <v>Pos_SST_2</v>
      </c>
      <c r="E40" s="29">
        <f t="shared" si="67"/>
        <v>0.75</v>
      </c>
      <c r="F40" s="29"/>
      <c r="G40" s="30">
        <f t="shared" si="68"/>
        <v>-0.5</v>
      </c>
      <c r="H40" s="31">
        <f t="shared" si="69"/>
        <v>230621120</v>
      </c>
      <c r="I40" s="32"/>
      <c r="J40" s="31">
        <f t="shared" si="70"/>
        <v>91395712</v>
      </c>
      <c r="K40" s="33"/>
    </row>
    <row r="41" spans="1:11" ht="15" x14ac:dyDescent="0.25">
      <c r="A41" s="96"/>
      <c r="B41" s="27" t="str">
        <f t="shared" ref="B41:C41" si="72">B92</f>
        <v>G44_L-Glutamic acid</v>
      </c>
      <c r="C41" s="28" t="str">
        <f t="shared" si="72"/>
        <v>C5H9NO4</v>
      </c>
      <c r="D41" s="29" t="str">
        <f t="shared" si="66"/>
        <v>Pos_SST_3</v>
      </c>
      <c r="E41" s="29">
        <f t="shared" si="67"/>
        <v>0.75</v>
      </c>
      <c r="F41" s="34">
        <f t="shared" ref="F41" si="73">_xlfn.STDEV.S(E39:E41)</f>
        <v>0</v>
      </c>
      <c r="G41" s="30">
        <f t="shared" si="68"/>
        <v>-0.4</v>
      </c>
      <c r="H41" s="31">
        <f t="shared" si="69"/>
        <v>230719584</v>
      </c>
      <c r="I41" s="35">
        <f t="shared" ref="I41" si="74">_xlfn.STDEV.S(H39:H41)/AVERAGE(H39:H41)</f>
        <v>1.2674891832311238E-2</v>
      </c>
      <c r="J41" s="31">
        <f t="shared" si="70"/>
        <v>90832848</v>
      </c>
      <c r="K41" s="36">
        <f>_xlfn.STDEV.S(J39:J41)/AVERAGE(J39:J41)</f>
        <v>1.9057256521927791E-2</v>
      </c>
    </row>
    <row r="42" spans="1:11" ht="15.75" thickBot="1" x14ac:dyDescent="0.3">
      <c r="A42" s="96"/>
      <c r="B42" s="37" t="str">
        <f t="shared" ref="B42:C42" si="75">B93</f>
        <v>G44_L-Glutamic acid</v>
      </c>
      <c r="C42" s="38" t="str">
        <f t="shared" si="75"/>
        <v>C5H9NO4</v>
      </c>
      <c r="D42" s="39" t="str">
        <f t="shared" si="66"/>
        <v>Pos_SST_4</v>
      </c>
      <c r="E42" s="39">
        <f t="shared" si="67"/>
        <v>0.77</v>
      </c>
      <c r="F42" s="40">
        <f t="shared" ref="F42" si="76">_xlfn.STDEV.S(E39:E42)</f>
        <v>1.0000000000000009E-2</v>
      </c>
      <c r="G42" s="41">
        <f t="shared" si="68"/>
        <v>-0.3</v>
      </c>
      <c r="H42" s="42">
        <f t="shared" si="69"/>
        <v>209286128</v>
      </c>
      <c r="I42" s="43">
        <f t="shared" ref="I42" si="77">_xlfn.STDEV.S(H39:H42)/AVERAGE(H39:H42)</f>
        <v>4.523328427534639E-2</v>
      </c>
      <c r="J42" s="42">
        <f t="shared" si="70"/>
        <v>63429344</v>
      </c>
      <c r="K42" s="44">
        <f>_xlfn.STDEV.S(J39:J42)/AVERAGE(J39:J42)</f>
        <v>0.16087786172017982</v>
      </c>
    </row>
    <row r="43" spans="1:11" ht="12.75" customHeight="1" x14ac:dyDescent="0.2">
      <c r="A43" s="96"/>
      <c r="B43" s="20" t="str">
        <f>B94</f>
        <v>K03_Kynurenic acid</v>
      </c>
      <c r="C43" s="21" t="str">
        <f>C94</f>
        <v>C10H7NO3</v>
      </c>
      <c r="D43" s="22" t="str">
        <f t="shared" ref="D43:D46" si="78">F94</f>
        <v>Pos_SST_1</v>
      </c>
      <c r="E43" s="22">
        <f t="shared" ref="E43:E46" si="79">G94</f>
        <v>3.02</v>
      </c>
      <c r="F43" s="22"/>
      <c r="G43" s="23">
        <f t="shared" ref="G43:G46" si="80">J94</f>
        <v>-0.3</v>
      </c>
      <c r="H43" s="24">
        <f t="shared" ref="H43:H46" si="81">K94</f>
        <v>208679856</v>
      </c>
      <c r="I43" s="25"/>
      <c r="J43" s="24">
        <f t="shared" ref="J43:J46" si="82">N94</f>
        <v>74251344</v>
      </c>
      <c r="K43" s="26"/>
    </row>
    <row r="44" spans="1:11" ht="15" customHeight="1" x14ac:dyDescent="0.2">
      <c r="A44" s="96"/>
      <c r="B44" s="27" t="str">
        <f t="shared" ref="B44:C44" si="83">B95</f>
        <v>K03_Kynurenic acid</v>
      </c>
      <c r="C44" s="28" t="str">
        <f t="shared" si="83"/>
        <v>C10H7NO3</v>
      </c>
      <c r="D44" s="29" t="str">
        <f t="shared" si="78"/>
        <v>Pos_SST_2</v>
      </c>
      <c r="E44" s="29">
        <f t="shared" si="79"/>
        <v>3.05</v>
      </c>
      <c r="F44" s="29"/>
      <c r="G44" s="30">
        <f t="shared" si="80"/>
        <v>-0.2</v>
      </c>
      <c r="H44" s="31">
        <f t="shared" si="81"/>
        <v>210620336</v>
      </c>
      <c r="I44" s="32"/>
      <c r="J44" s="31">
        <f t="shared" si="82"/>
        <v>77991232</v>
      </c>
      <c r="K44" s="33"/>
    </row>
    <row r="45" spans="1:11" ht="15" x14ac:dyDescent="0.25">
      <c r="A45" s="96"/>
      <c r="B45" s="27" t="str">
        <f t="shared" ref="B45:C45" si="84">B96</f>
        <v>K03_Kynurenic acid</v>
      </c>
      <c r="C45" s="28" t="str">
        <f t="shared" si="84"/>
        <v>C10H7NO3</v>
      </c>
      <c r="D45" s="29" t="str">
        <f t="shared" si="78"/>
        <v>Pos_SST_3</v>
      </c>
      <c r="E45" s="29">
        <f t="shared" si="79"/>
        <v>3.02</v>
      </c>
      <c r="F45" s="34">
        <f t="shared" ref="F45" si="85">_xlfn.STDEV.S(E43:E45)</f>
        <v>1.7320508075688659E-2</v>
      </c>
      <c r="G45" s="30">
        <f t="shared" si="80"/>
        <v>0</v>
      </c>
      <c r="H45" s="31">
        <f t="shared" si="81"/>
        <v>210391040</v>
      </c>
      <c r="I45" s="35">
        <f t="shared" ref="I45" si="86">_xlfn.STDEV.S(H43:H45)/AVERAGE(H43:H45)</f>
        <v>5.0518130057040532E-3</v>
      </c>
      <c r="J45" s="31">
        <f t="shared" si="82"/>
        <v>74536176</v>
      </c>
      <c r="K45" s="36">
        <f>_xlfn.STDEV.S(J43:J45)/AVERAGE(J43:J45)</f>
        <v>2.7540652899158143E-2</v>
      </c>
    </row>
    <row r="46" spans="1:11" ht="15.75" thickBot="1" x14ac:dyDescent="0.3">
      <c r="A46" s="96"/>
      <c r="B46" s="37" t="str">
        <f t="shared" ref="B46:C46" si="87">B97</f>
        <v>K03_Kynurenic acid</v>
      </c>
      <c r="C46" s="38" t="str">
        <f t="shared" si="87"/>
        <v>C10H7NO3</v>
      </c>
      <c r="D46" s="39" t="str">
        <f t="shared" si="78"/>
        <v>Pos_SST_4</v>
      </c>
      <c r="E46" s="39">
        <f t="shared" si="79"/>
        <v>3.04</v>
      </c>
      <c r="F46" s="40">
        <f t="shared" ref="F46" si="88">_xlfn.STDEV.S(E43:E46)</f>
        <v>1.4999999999999925E-2</v>
      </c>
      <c r="G46" s="41">
        <f t="shared" si="80"/>
        <v>0.1</v>
      </c>
      <c r="H46" s="42">
        <f t="shared" si="81"/>
        <v>221655120</v>
      </c>
      <c r="I46" s="43">
        <f t="shared" ref="I46" si="89">_xlfn.STDEV.S(H43:H46)/AVERAGE(H43:H46)</f>
        <v>2.7920150231154513E-2</v>
      </c>
      <c r="J46" s="42">
        <f t="shared" si="82"/>
        <v>80700392</v>
      </c>
      <c r="K46" s="44">
        <f>_xlfn.STDEV.S(J43:J46)/AVERAGE(J43:J46)</f>
        <v>3.9908318245341703E-2</v>
      </c>
    </row>
    <row r="47" spans="1:11" ht="15" customHeight="1" x14ac:dyDescent="0.2">
      <c r="A47" s="96"/>
      <c r="B47" s="20" t="str">
        <f>B98</f>
        <v>K04_L-Kynurenine</v>
      </c>
      <c r="C47" s="21" t="str">
        <f>C98</f>
        <v>C10H12N2O3</v>
      </c>
      <c r="D47" s="22" t="str">
        <f t="shared" ref="D47:D50" si="90">F98</f>
        <v>Pos_SST_1</v>
      </c>
      <c r="E47" s="22">
        <f t="shared" ref="E47:E50" si="91">G98</f>
        <v>1.95</v>
      </c>
      <c r="F47" s="22"/>
      <c r="G47" s="23">
        <f t="shared" ref="G47:G50" si="92">J98</f>
        <v>-0.7</v>
      </c>
      <c r="H47" s="24">
        <f t="shared" ref="H47:H50" si="93">K98</f>
        <v>457546464</v>
      </c>
      <c r="I47" s="25"/>
      <c r="J47" s="24">
        <f t="shared" ref="J47:J50" si="94">N98</f>
        <v>221890608</v>
      </c>
      <c r="K47" s="26"/>
    </row>
    <row r="48" spans="1:11" ht="15" customHeight="1" x14ac:dyDescent="0.2">
      <c r="A48" s="96"/>
      <c r="B48" s="27" t="str">
        <f t="shared" ref="B48:C48" si="95">B99</f>
        <v>K04_L-Kynurenine</v>
      </c>
      <c r="C48" s="28" t="str">
        <f t="shared" si="95"/>
        <v>C10H12N2O3</v>
      </c>
      <c r="D48" s="29" t="str">
        <f t="shared" si="90"/>
        <v>Pos_SST_2</v>
      </c>
      <c r="E48" s="29">
        <f t="shared" si="91"/>
        <v>1.96</v>
      </c>
      <c r="F48" s="29"/>
      <c r="G48" s="30">
        <f t="shared" si="92"/>
        <v>-0.5</v>
      </c>
      <c r="H48" s="31">
        <f t="shared" si="93"/>
        <v>459831456</v>
      </c>
      <c r="I48" s="32"/>
      <c r="J48" s="31">
        <f t="shared" si="94"/>
        <v>218511840</v>
      </c>
      <c r="K48" s="33"/>
    </row>
    <row r="49" spans="1:17" ht="15" x14ac:dyDescent="0.25">
      <c r="A49" s="96"/>
      <c r="B49" s="27" t="str">
        <f t="shared" ref="B49:C49" si="96">B100</f>
        <v>K04_L-Kynurenine</v>
      </c>
      <c r="C49" s="28" t="str">
        <f t="shared" si="96"/>
        <v>C10H12N2O3</v>
      </c>
      <c r="D49" s="29" t="str">
        <f t="shared" si="90"/>
        <v>Pos_SST_3</v>
      </c>
      <c r="E49" s="29">
        <f t="shared" si="91"/>
        <v>1.96</v>
      </c>
      <c r="F49" s="34">
        <f t="shared" ref="F49" si="97">_xlfn.STDEV.S(E47:E49)</f>
        <v>5.7735026918962632E-3</v>
      </c>
      <c r="G49" s="30">
        <f t="shared" si="92"/>
        <v>-0.3</v>
      </c>
      <c r="H49" s="31">
        <f t="shared" si="93"/>
        <v>454089216</v>
      </c>
      <c r="I49" s="35">
        <f t="shared" ref="I49" si="98">_xlfn.STDEV.S(H47:H49)/AVERAGE(H47:H49)</f>
        <v>6.3238712036475069E-3</v>
      </c>
      <c r="J49" s="31">
        <f t="shared" si="94"/>
        <v>219068784</v>
      </c>
      <c r="K49" s="36">
        <f>_xlfn.STDEV.S(J47:J49)/AVERAGE(J47:J49)</f>
        <v>8.2406422008956832E-3</v>
      </c>
    </row>
    <row r="50" spans="1:17" ht="15.75" thickBot="1" x14ac:dyDescent="0.3">
      <c r="A50" s="96"/>
      <c r="B50" s="37" t="str">
        <f t="shared" ref="B50:C50" si="99">B101</f>
        <v>K04_L-Kynurenine</v>
      </c>
      <c r="C50" s="38" t="str">
        <f t="shared" si="99"/>
        <v>C10H12N2O3</v>
      </c>
      <c r="D50" s="39" t="str">
        <f t="shared" si="90"/>
        <v>Pos_SST_4</v>
      </c>
      <c r="E50" s="39">
        <f t="shared" si="91"/>
        <v>1.95</v>
      </c>
      <c r="F50" s="40">
        <f t="shared" ref="F50" si="100">_xlfn.STDEV.S(E47:E50)</f>
        <v>5.7735026918962632E-3</v>
      </c>
      <c r="G50" s="41">
        <f t="shared" si="92"/>
        <v>-0.1</v>
      </c>
      <c r="H50" s="42">
        <f t="shared" si="93"/>
        <v>473024480</v>
      </c>
      <c r="I50" s="43">
        <f t="shared" ref="I50" si="101">_xlfn.STDEV.S(H47:H50)/AVERAGE(H47:H50)</f>
        <v>1.7951969198532532E-2</v>
      </c>
      <c r="J50" s="42">
        <f t="shared" si="94"/>
        <v>226347952</v>
      </c>
      <c r="K50" s="44">
        <f>_xlfn.STDEV.S(J47:J50)/AVERAGE(J47:J50)</f>
        <v>1.6173761552553869E-2</v>
      </c>
    </row>
    <row r="51" spans="1:17" ht="15" customHeight="1" x14ac:dyDescent="0.2">
      <c r="A51" s="96"/>
      <c r="B51" s="20" t="str">
        <f>B102</f>
        <v>T32_L-Tryptophan</v>
      </c>
      <c r="C51" s="21" t="str">
        <f>C102</f>
        <v>C11H12N2O2</v>
      </c>
      <c r="D51" s="22" t="str">
        <f t="shared" ref="D51:D54" si="102">F102</f>
        <v>Pos_SST_1</v>
      </c>
      <c r="E51" s="22">
        <f t="shared" ref="E51:E54" si="103">G102</f>
        <v>2.84</v>
      </c>
      <c r="F51" s="22"/>
      <c r="G51" s="23">
        <f t="shared" ref="G51:G54" si="104">J102</f>
        <v>-0.6</v>
      </c>
      <c r="H51" s="24">
        <f t="shared" ref="H51:H54" si="105">K102</f>
        <v>599210752</v>
      </c>
      <c r="I51" s="25"/>
      <c r="J51" s="24">
        <f t="shared" ref="J51:J54" si="106">N102</f>
        <v>189970576</v>
      </c>
      <c r="K51" s="26"/>
    </row>
    <row r="52" spans="1:17" ht="15" customHeight="1" x14ac:dyDescent="0.2">
      <c r="A52" s="96"/>
      <c r="B52" s="27" t="str">
        <f t="shared" ref="B52:C52" si="107">B103</f>
        <v>T32_L-Tryptophan</v>
      </c>
      <c r="C52" s="28" t="str">
        <f t="shared" si="107"/>
        <v>C11H12N2O2</v>
      </c>
      <c r="D52" s="29" t="str">
        <f t="shared" si="102"/>
        <v>Pos_SST_2</v>
      </c>
      <c r="E52" s="29">
        <f t="shared" si="103"/>
        <v>2.86</v>
      </c>
      <c r="F52" s="29"/>
      <c r="G52" s="30">
        <f t="shared" si="104"/>
        <v>-0.5</v>
      </c>
      <c r="H52" s="31">
        <f t="shared" si="105"/>
        <v>622308928</v>
      </c>
      <c r="I52" s="32"/>
      <c r="J52" s="31">
        <f t="shared" si="106"/>
        <v>165750400</v>
      </c>
      <c r="K52" s="33"/>
    </row>
    <row r="53" spans="1:17" ht="15" x14ac:dyDescent="0.25">
      <c r="A53" s="96"/>
      <c r="B53" s="27" t="str">
        <f t="shared" ref="B53:C53" si="108">B104</f>
        <v>T32_L-Tryptophan</v>
      </c>
      <c r="C53" s="28" t="str">
        <f t="shared" si="108"/>
        <v>C11H12N2O2</v>
      </c>
      <c r="D53" s="29" t="str">
        <f t="shared" si="102"/>
        <v>Pos_SST_3</v>
      </c>
      <c r="E53" s="29">
        <f t="shared" si="103"/>
        <v>2.84</v>
      </c>
      <c r="F53" s="34">
        <f t="shared" ref="F53" si="109">_xlfn.STDEV.S(E51:E53)</f>
        <v>1.1547005383792526E-2</v>
      </c>
      <c r="G53" s="30">
        <f t="shared" si="104"/>
        <v>-0.5</v>
      </c>
      <c r="H53" s="31">
        <f t="shared" si="105"/>
        <v>593711232</v>
      </c>
      <c r="I53" s="35">
        <f t="shared" ref="I53" si="110">_xlfn.STDEV.S(H51:H53)/AVERAGE(H51:H53)</f>
        <v>2.5078681753866829E-2</v>
      </c>
      <c r="J53" s="31">
        <f t="shared" si="106"/>
        <v>183279696</v>
      </c>
      <c r="K53" s="36">
        <f>_xlfn.STDEV.S(J51:J53)/AVERAGE(J51:J53)</f>
        <v>6.9616264213714973E-2</v>
      </c>
    </row>
    <row r="54" spans="1:17" ht="15.75" thickBot="1" x14ac:dyDescent="0.3">
      <c r="A54" s="96"/>
      <c r="B54" s="37" t="str">
        <f t="shared" ref="B54:C54" si="111">B105</f>
        <v>T32_L-Tryptophan</v>
      </c>
      <c r="C54" s="38" t="str">
        <f t="shared" si="111"/>
        <v>C11H12N2O2</v>
      </c>
      <c r="D54" s="39" t="str">
        <f t="shared" si="102"/>
        <v>Pos_SST_4</v>
      </c>
      <c r="E54" s="39">
        <f t="shared" si="103"/>
        <v>2.82</v>
      </c>
      <c r="F54" s="40">
        <f t="shared" ref="F54" si="112">_xlfn.STDEV.S(E51:E54)</f>
        <v>1.6329931618554536E-2</v>
      </c>
      <c r="G54" s="41">
        <f t="shared" si="104"/>
        <v>-0.3</v>
      </c>
      <c r="H54" s="42">
        <f t="shared" si="105"/>
        <v>645095296</v>
      </c>
      <c r="I54" s="43">
        <f t="shared" ref="I54" si="113">_xlfn.STDEV.S(H51:H54)/AVERAGE(H51:H54)</f>
        <v>3.8262573893836353E-2</v>
      </c>
      <c r="J54" s="42">
        <f t="shared" si="106"/>
        <v>158891904</v>
      </c>
      <c r="K54" s="44">
        <f>_xlfn.STDEV.S(J51:J54)/AVERAGE(J51:J54)</f>
        <v>8.3491004960353013E-2</v>
      </c>
    </row>
    <row r="55" spans="1:17" ht="15" customHeight="1" x14ac:dyDescent="0.2">
      <c r="A55" s="96"/>
      <c r="B55" s="20" t="str">
        <f>B106</f>
        <v>T34_L-Tyrosine</v>
      </c>
      <c r="C55" s="21" t="str">
        <f>C106</f>
        <v>C9H11NO3</v>
      </c>
      <c r="D55" s="22" t="str">
        <f t="shared" ref="D55:D58" si="114">F106</f>
        <v>Pos_SST_1</v>
      </c>
      <c r="E55" s="22">
        <f t="shared" ref="E55:E58" si="115">G106</f>
        <v>1.02</v>
      </c>
      <c r="F55" s="22"/>
      <c r="G55" s="23">
        <f t="shared" ref="G55:G58" si="116">J106</f>
        <v>-0.5</v>
      </c>
      <c r="H55" s="24">
        <f t="shared" ref="H55:H58" si="117">K106</f>
        <v>105686480</v>
      </c>
      <c r="I55" s="25"/>
      <c r="J55" s="24">
        <f t="shared" ref="J55:J58" si="118">N106</f>
        <v>54008368</v>
      </c>
      <c r="K55" s="26"/>
    </row>
    <row r="56" spans="1:17" ht="15" customHeight="1" x14ac:dyDescent="0.2">
      <c r="A56" s="96"/>
      <c r="B56" s="27" t="str">
        <f t="shared" ref="B56:C56" si="119">B107</f>
        <v>T34_L-Tyrosine</v>
      </c>
      <c r="C56" s="28" t="str">
        <f t="shared" si="119"/>
        <v>C9H11NO3</v>
      </c>
      <c r="D56" s="29" t="str">
        <f t="shared" si="114"/>
        <v>Pos_SST_2</v>
      </c>
      <c r="E56" s="29">
        <f t="shared" si="115"/>
        <v>1.03</v>
      </c>
      <c r="F56" s="29"/>
      <c r="G56" s="30">
        <f t="shared" si="116"/>
        <v>-0.1</v>
      </c>
      <c r="H56" s="31">
        <f t="shared" si="117"/>
        <v>102129904</v>
      </c>
      <c r="I56" s="32"/>
      <c r="J56" s="31">
        <f t="shared" si="118"/>
        <v>53065176</v>
      </c>
      <c r="K56" s="33"/>
    </row>
    <row r="57" spans="1:17" ht="15" x14ac:dyDescent="0.25">
      <c r="A57" s="96"/>
      <c r="B57" s="27" t="str">
        <f t="shared" ref="B57:C57" si="120">B108</f>
        <v>T34_L-Tyrosine</v>
      </c>
      <c r="C57" s="28" t="str">
        <f t="shared" si="120"/>
        <v>C9H11NO3</v>
      </c>
      <c r="D57" s="29" t="str">
        <f t="shared" si="114"/>
        <v>Pos_SST_3</v>
      </c>
      <c r="E57" s="29">
        <f t="shared" si="115"/>
        <v>1.03</v>
      </c>
      <c r="F57" s="34">
        <f t="shared" ref="F57" si="121">_xlfn.STDEV.S(E55:E57)</f>
        <v>5.7735026918962632E-3</v>
      </c>
      <c r="G57" s="30">
        <f t="shared" si="116"/>
        <v>-0.1</v>
      </c>
      <c r="H57" s="31">
        <f t="shared" si="117"/>
        <v>103136968</v>
      </c>
      <c r="I57" s="35">
        <f t="shared" ref="I57" si="122">_xlfn.STDEV.S(H55:H57)/AVERAGE(H55:H57)</f>
        <v>1.7686117602869783E-2</v>
      </c>
      <c r="J57" s="31">
        <f t="shared" si="118"/>
        <v>53375916</v>
      </c>
      <c r="K57" s="36">
        <f>_xlfn.STDEV.S(J55:J57)/AVERAGE(J55:J57)</f>
        <v>8.9870052491186469E-3</v>
      </c>
    </row>
    <row r="58" spans="1:17" ht="15.75" thickBot="1" x14ac:dyDescent="0.3">
      <c r="A58" s="97"/>
      <c r="B58" s="37" t="str">
        <f t="shared" ref="B58:C58" si="123">B109</f>
        <v>T34_L-Tyrosine</v>
      </c>
      <c r="C58" s="38" t="str">
        <f t="shared" si="123"/>
        <v>C9H11NO3</v>
      </c>
      <c r="D58" s="39" t="str">
        <f t="shared" si="114"/>
        <v>Pos_SST_4</v>
      </c>
      <c r="E58" s="39">
        <f t="shared" si="115"/>
        <v>1.02</v>
      </c>
      <c r="F58" s="40">
        <f t="shared" ref="F58" si="124">_xlfn.STDEV.S(E55:E58)</f>
        <v>5.7735026918962632E-3</v>
      </c>
      <c r="G58" s="41">
        <f t="shared" si="116"/>
        <v>0</v>
      </c>
      <c r="H58" s="42">
        <f t="shared" si="117"/>
        <v>112160112</v>
      </c>
      <c r="I58" s="43">
        <f t="shared" ref="I58" si="125">_xlfn.STDEV.S(H55:H58)/AVERAGE(H55:H58)</f>
        <v>4.2637394734794623E-2</v>
      </c>
      <c r="J58" s="42">
        <f t="shared" si="118"/>
        <v>56249232</v>
      </c>
      <c r="K58" s="44">
        <f>_xlfn.STDEV.S(J55:J58)/AVERAGE(J55:J58)</f>
        <v>2.653717171396601E-2</v>
      </c>
    </row>
    <row r="60" spans="1:17" ht="15.75" x14ac:dyDescent="0.25">
      <c r="B60" s="45" t="s">
        <v>17</v>
      </c>
    </row>
    <row r="61" spans="1:17" ht="15" x14ac:dyDescent="0.25">
      <c r="B61" s="84" t="s">
        <v>41</v>
      </c>
      <c r="C61" s="46" t="s">
        <v>42</v>
      </c>
      <c r="D61" s="46" t="s">
        <v>43</v>
      </c>
      <c r="E61" s="46" t="s">
        <v>44</v>
      </c>
      <c r="F61" s="46" t="s">
        <v>8</v>
      </c>
      <c r="G61" s="46" t="s">
        <v>45</v>
      </c>
      <c r="H61" s="46" t="s">
        <v>46</v>
      </c>
      <c r="I61" s="46" t="s">
        <v>47</v>
      </c>
      <c r="J61" s="46" t="s">
        <v>48</v>
      </c>
      <c r="K61" s="46" t="s">
        <v>49</v>
      </c>
      <c r="L61" s="46" t="s">
        <v>50</v>
      </c>
      <c r="M61" s="46" t="s">
        <v>51</v>
      </c>
      <c r="N61" s="46" t="s">
        <v>52</v>
      </c>
      <c r="O61" s="46" t="s">
        <v>53</v>
      </c>
      <c r="P61" s="46" t="s">
        <v>54</v>
      </c>
      <c r="Q61" s="46"/>
    </row>
    <row r="62" spans="1:17" ht="15" x14ac:dyDescent="0.25">
      <c r="B62" s="46" t="s">
        <v>55</v>
      </c>
      <c r="C62" s="46" t="s">
        <v>56</v>
      </c>
      <c r="D62" s="46" t="s">
        <v>57</v>
      </c>
      <c r="E62" s="46">
        <v>101.024418</v>
      </c>
      <c r="F62" s="46" t="s">
        <v>58</v>
      </c>
      <c r="G62" s="46">
        <v>1.1599999999999999</v>
      </c>
      <c r="H62" s="46">
        <v>1.17</v>
      </c>
      <c r="I62" s="46">
        <v>0.01</v>
      </c>
      <c r="J62" s="46">
        <v>0.7</v>
      </c>
      <c r="K62" s="46">
        <v>27666934</v>
      </c>
      <c r="L62" s="46">
        <v>31571692</v>
      </c>
      <c r="M62" s="47">
        <v>0.19</v>
      </c>
      <c r="N62" s="46">
        <v>10896337</v>
      </c>
      <c r="O62" s="46">
        <v>12385389</v>
      </c>
      <c r="P62" s="47">
        <v>0.18099999999999999</v>
      </c>
      <c r="Q62" s="46"/>
    </row>
    <row r="63" spans="1:17" ht="15" x14ac:dyDescent="0.25">
      <c r="B63" s="46" t="s">
        <v>55</v>
      </c>
      <c r="C63" s="46" t="s">
        <v>56</v>
      </c>
      <c r="D63" s="46" t="s">
        <v>57</v>
      </c>
      <c r="E63" s="46">
        <v>101.024418</v>
      </c>
      <c r="F63" s="46" t="s">
        <v>59</v>
      </c>
      <c r="G63" s="46">
        <v>1.1599999999999999</v>
      </c>
      <c r="H63" s="46">
        <v>1.17</v>
      </c>
      <c r="I63" s="46">
        <v>0.01</v>
      </c>
      <c r="J63" s="46">
        <v>0.6</v>
      </c>
      <c r="K63" s="46">
        <v>27592858</v>
      </c>
      <c r="L63" s="46">
        <v>31571692</v>
      </c>
      <c r="M63" s="47">
        <v>0.19</v>
      </c>
      <c r="N63" s="46">
        <v>10847648</v>
      </c>
      <c r="O63" s="46">
        <v>12385389</v>
      </c>
      <c r="P63" s="47">
        <v>0.18099999999999999</v>
      </c>
      <c r="Q63" s="46"/>
    </row>
    <row r="64" spans="1:17" ht="15" x14ac:dyDescent="0.25">
      <c r="B64" s="46" t="s">
        <v>55</v>
      </c>
      <c r="C64" s="46" t="s">
        <v>56</v>
      </c>
      <c r="D64" s="46" t="s">
        <v>57</v>
      </c>
      <c r="E64" s="46">
        <v>101.024418</v>
      </c>
      <c r="F64" s="46" t="s">
        <v>60</v>
      </c>
      <c r="G64" s="46">
        <v>1.17</v>
      </c>
      <c r="H64" s="46">
        <v>1.17</v>
      </c>
      <c r="I64" s="46">
        <v>0.01</v>
      </c>
      <c r="J64" s="46">
        <v>0.7</v>
      </c>
      <c r="K64" s="46">
        <v>30735416</v>
      </c>
      <c r="L64" s="46">
        <v>31571692</v>
      </c>
      <c r="M64" s="47">
        <v>0.19</v>
      </c>
      <c r="N64" s="46">
        <v>12168396</v>
      </c>
      <c r="O64" s="46">
        <v>12385389</v>
      </c>
      <c r="P64" s="47">
        <v>0.18099999999999999</v>
      </c>
      <c r="Q64" s="46"/>
    </row>
    <row r="65" spans="2:17" ht="15" x14ac:dyDescent="0.25">
      <c r="B65" s="46" t="s">
        <v>55</v>
      </c>
      <c r="C65" s="46" t="s">
        <v>56</v>
      </c>
      <c r="D65" s="46" t="s">
        <v>57</v>
      </c>
      <c r="E65" s="46">
        <v>101.024418</v>
      </c>
      <c r="F65" s="46" t="s">
        <v>61</v>
      </c>
      <c r="G65" s="46">
        <v>1.18</v>
      </c>
      <c r="H65" s="46">
        <v>1.17</v>
      </c>
      <c r="I65" s="46">
        <v>0.01</v>
      </c>
      <c r="J65" s="46">
        <v>0.6</v>
      </c>
      <c r="K65" s="46">
        <v>40291560</v>
      </c>
      <c r="L65" s="46">
        <v>31571692</v>
      </c>
      <c r="M65" s="47">
        <v>0.19</v>
      </c>
      <c r="N65" s="46">
        <v>15629173</v>
      </c>
      <c r="O65" s="46">
        <v>12385389</v>
      </c>
      <c r="P65" s="47">
        <v>0.18099999999999999</v>
      </c>
      <c r="Q65" s="46"/>
    </row>
    <row r="66" spans="2:17" ht="15" x14ac:dyDescent="0.25">
      <c r="B66" s="46" t="s">
        <v>62</v>
      </c>
      <c r="C66" s="46" t="s">
        <v>63</v>
      </c>
      <c r="D66" s="46" t="s">
        <v>57</v>
      </c>
      <c r="E66" s="46">
        <v>171.13905399999999</v>
      </c>
      <c r="F66" s="46" t="s">
        <v>58</v>
      </c>
      <c r="G66" s="46">
        <v>5.74</v>
      </c>
      <c r="H66" s="46">
        <v>5.75</v>
      </c>
      <c r="I66" s="46">
        <v>0</v>
      </c>
      <c r="J66" s="46">
        <v>-0.1</v>
      </c>
      <c r="K66" s="46">
        <v>5023572</v>
      </c>
      <c r="L66" s="46">
        <v>5567016</v>
      </c>
      <c r="M66" s="47">
        <v>0.11899999999999999</v>
      </c>
      <c r="N66" s="46">
        <v>2004188</v>
      </c>
      <c r="O66" s="46">
        <v>2257832</v>
      </c>
      <c r="P66" s="47">
        <v>0.16500000000000001</v>
      </c>
      <c r="Q66" s="46"/>
    </row>
    <row r="67" spans="2:17" ht="15" x14ac:dyDescent="0.25">
      <c r="B67" s="46" t="s">
        <v>62</v>
      </c>
      <c r="C67" s="46" t="s">
        <v>63</v>
      </c>
      <c r="D67" s="46" t="s">
        <v>57</v>
      </c>
      <c r="E67" s="46">
        <v>171.13905399999999</v>
      </c>
      <c r="F67" s="46" t="s">
        <v>59</v>
      </c>
      <c r="G67" s="46">
        <v>5.75</v>
      </c>
      <c r="H67" s="46">
        <v>5.75</v>
      </c>
      <c r="I67" s="46">
        <v>0</v>
      </c>
      <c r="J67" s="46">
        <v>0</v>
      </c>
      <c r="K67" s="46">
        <v>4977404</v>
      </c>
      <c r="L67" s="46">
        <v>5567016</v>
      </c>
      <c r="M67" s="47">
        <v>0.11899999999999999</v>
      </c>
      <c r="N67" s="46">
        <v>1932836</v>
      </c>
      <c r="O67" s="46">
        <v>2257832</v>
      </c>
      <c r="P67" s="47">
        <v>0.16500000000000001</v>
      </c>
      <c r="Q67" s="46"/>
    </row>
    <row r="68" spans="2:17" ht="15" x14ac:dyDescent="0.25">
      <c r="B68" s="46" t="s">
        <v>62</v>
      </c>
      <c r="C68" s="46" t="s">
        <v>63</v>
      </c>
      <c r="D68" s="46" t="s">
        <v>57</v>
      </c>
      <c r="E68" s="46">
        <v>171.13905399999999</v>
      </c>
      <c r="F68" s="46" t="s">
        <v>60</v>
      </c>
      <c r="G68" s="46">
        <v>5.74</v>
      </c>
      <c r="H68" s="46">
        <v>5.75</v>
      </c>
      <c r="I68" s="46">
        <v>0</v>
      </c>
      <c r="J68" s="46">
        <v>0.2</v>
      </c>
      <c r="K68" s="46">
        <v>6011615</v>
      </c>
      <c r="L68" s="46">
        <v>5567016</v>
      </c>
      <c r="M68" s="47">
        <v>0.11899999999999999</v>
      </c>
      <c r="N68" s="46">
        <v>2747907</v>
      </c>
      <c r="O68" s="46">
        <v>2257832</v>
      </c>
      <c r="P68" s="47">
        <v>0.16500000000000001</v>
      </c>
      <c r="Q68" s="46"/>
    </row>
    <row r="69" spans="2:17" ht="15" x14ac:dyDescent="0.25">
      <c r="B69" s="46" t="s">
        <v>62</v>
      </c>
      <c r="C69" s="46" t="s">
        <v>63</v>
      </c>
      <c r="D69" s="46" t="s">
        <v>57</v>
      </c>
      <c r="E69" s="46">
        <v>171.13905399999999</v>
      </c>
      <c r="F69" s="46" t="s">
        <v>61</v>
      </c>
      <c r="G69" s="46">
        <v>5.74</v>
      </c>
      <c r="H69" s="46">
        <v>5.75</v>
      </c>
      <c r="I69" s="46">
        <v>0</v>
      </c>
      <c r="J69" s="46">
        <v>0</v>
      </c>
      <c r="K69" s="46">
        <v>6255475</v>
      </c>
      <c r="L69" s="46">
        <v>5567016</v>
      </c>
      <c r="M69" s="47">
        <v>0.11899999999999999</v>
      </c>
      <c r="N69" s="46">
        <v>2346398</v>
      </c>
      <c r="O69" s="46">
        <v>2257832</v>
      </c>
      <c r="P69" s="47">
        <v>0.16500000000000001</v>
      </c>
      <c r="Q69" s="46"/>
    </row>
    <row r="70" spans="2:17" ht="15" x14ac:dyDescent="0.25">
      <c r="B70" s="46" t="s">
        <v>64</v>
      </c>
      <c r="C70" s="46" t="s">
        <v>65</v>
      </c>
      <c r="D70" s="46" t="s">
        <v>57</v>
      </c>
      <c r="E70" s="46">
        <v>146.04588200000001</v>
      </c>
      <c r="F70" s="46" t="s">
        <v>58</v>
      </c>
      <c r="G70" s="46">
        <v>0.72</v>
      </c>
      <c r="H70" s="46">
        <v>0.72</v>
      </c>
      <c r="I70" s="46">
        <v>0</v>
      </c>
      <c r="J70" s="46">
        <v>0.4</v>
      </c>
      <c r="K70" s="46">
        <v>25284364</v>
      </c>
      <c r="L70" s="46">
        <v>28737735</v>
      </c>
      <c r="M70" s="47">
        <v>0.16</v>
      </c>
      <c r="N70" s="46">
        <v>10910981</v>
      </c>
      <c r="O70" s="46">
        <v>11757650</v>
      </c>
      <c r="P70" s="47">
        <v>0.1</v>
      </c>
      <c r="Q70" s="46"/>
    </row>
    <row r="71" spans="2:17" ht="15" x14ac:dyDescent="0.25">
      <c r="B71" s="46" t="s">
        <v>64</v>
      </c>
      <c r="C71" s="46" t="s">
        <v>65</v>
      </c>
      <c r="D71" s="46" t="s">
        <v>57</v>
      </c>
      <c r="E71" s="46">
        <v>146.04588200000001</v>
      </c>
      <c r="F71" s="46" t="s">
        <v>59</v>
      </c>
      <c r="G71" s="46">
        <v>0.72</v>
      </c>
      <c r="H71" s="46">
        <v>0.72</v>
      </c>
      <c r="I71" s="46">
        <v>0</v>
      </c>
      <c r="J71" s="46">
        <v>0.4</v>
      </c>
      <c r="K71" s="46">
        <v>26852324</v>
      </c>
      <c r="L71" s="46">
        <v>28737735</v>
      </c>
      <c r="M71" s="47">
        <v>0.16</v>
      </c>
      <c r="N71" s="46">
        <v>11385136</v>
      </c>
      <c r="O71" s="46">
        <v>11757650</v>
      </c>
      <c r="P71" s="47">
        <v>0.1</v>
      </c>
      <c r="Q71" s="46"/>
    </row>
    <row r="72" spans="2:17" ht="15" x14ac:dyDescent="0.25">
      <c r="B72" s="46" t="s">
        <v>64</v>
      </c>
      <c r="C72" s="46" t="s">
        <v>65</v>
      </c>
      <c r="D72" s="46" t="s">
        <v>57</v>
      </c>
      <c r="E72" s="46">
        <v>146.04588200000001</v>
      </c>
      <c r="F72" s="46" t="s">
        <v>60</v>
      </c>
      <c r="G72" s="46">
        <v>0.72</v>
      </c>
      <c r="H72" s="46">
        <v>0.72</v>
      </c>
      <c r="I72" s="46">
        <v>0</v>
      </c>
      <c r="J72" s="46">
        <v>0.5</v>
      </c>
      <c r="K72" s="46">
        <v>27307696</v>
      </c>
      <c r="L72" s="46">
        <v>28737735</v>
      </c>
      <c r="M72" s="47">
        <v>0.16</v>
      </c>
      <c r="N72" s="46">
        <v>11231270</v>
      </c>
      <c r="O72" s="46">
        <v>11757650</v>
      </c>
      <c r="P72" s="47">
        <v>0.1</v>
      </c>
      <c r="Q72" s="46"/>
    </row>
    <row r="73" spans="2:17" ht="15" x14ac:dyDescent="0.25">
      <c r="B73" s="46" t="s">
        <v>64</v>
      </c>
      <c r="C73" s="46" t="s">
        <v>65</v>
      </c>
      <c r="D73" s="46" t="s">
        <v>57</v>
      </c>
      <c r="E73" s="46">
        <v>146.04588200000001</v>
      </c>
      <c r="F73" s="46" t="s">
        <v>61</v>
      </c>
      <c r="G73" s="46">
        <v>0.72</v>
      </c>
      <c r="H73" s="46">
        <v>0.72</v>
      </c>
      <c r="I73" s="46">
        <v>0</v>
      </c>
      <c r="J73" s="46">
        <v>0.9</v>
      </c>
      <c r="K73" s="46">
        <v>35506556</v>
      </c>
      <c r="L73" s="46">
        <v>28737735</v>
      </c>
      <c r="M73" s="47">
        <v>0.16</v>
      </c>
      <c r="N73" s="46">
        <v>13503213</v>
      </c>
      <c r="O73" s="46">
        <v>11757650</v>
      </c>
      <c r="P73" s="47">
        <v>0.1</v>
      </c>
      <c r="Q73" s="46"/>
    </row>
    <row r="74" spans="2:17" ht="15" x14ac:dyDescent="0.25">
      <c r="B74" s="46" t="s">
        <v>66</v>
      </c>
      <c r="C74" s="46" t="s">
        <v>67</v>
      </c>
      <c r="D74" s="46" t="s">
        <v>57</v>
      </c>
      <c r="E74" s="46">
        <v>188.03531699999999</v>
      </c>
      <c r="F74" s="46" t="s">
        <v>58</v>
      </c>
      <c r="G74" s="46">
        <v>3.02</v>
      </c>
      <c r="H74" s="46">
        <v>3.03</v>
      </c>
      <c r="I74" s="46">
        <v>0.01</v>
      </c>
      <c r="J74" s="46">
        <v>-3.5</v>
      </c>
      <c r="K74" s="46">
        <v>15150266</v>
      </c>
      <c r="L74" s="46">
        <v>18800392</v>
      </c>
      <c r="M74" s="47">
        <v>0.25600000000000001</v>
      </c>
      <c r="N74" s="46">
        <v>5626714</v>
      </c>
      <c r="O74" s="46">
        <v>6925796</v>
      </c>
      <c r="P74" s="47">
        <v>0.28899999999999998</v>
      </c>
      <c r="Q74" s="46"/>
    </row>
    <row r="75" spans="2:17" ht="15" x14ac:dyDescent="0.25">
      <c r="B75" s="46" t="s">
        <v>66</v>
      </c>
      <c r="C75" s="46" t="s">
        <v>67</v>
      </c>
      <c r="D75" s="46" t="s">
        <v>57</v>
      </c>
      <c r="E75" s="46">
        <v>188.03531699999999</v>
      </c>
      <c r="F75" s="46" t="s">
        <v>59</v>
      </c>
      <c r="G75" s="46">
        <v>3.02</v>
      </c>
      <c r="H75" s="46">
        <v>3.03</v>
      </c>
      <c r="I75" s="46">
        <v>0.01</v>
      </c>
      <c r="J75" s="46">
        <v>-3.3</v>
      </c>
      <c r="K75" s="46">
        <v>16303660</v>
      </c>
      <c r="L75" s="46">
        <v>18800392</v>
      </c>
      <c r="M75" s="47">
        <v>0.25600000000000001</v>
      </c>
      <c r="N75" s="46">
        <v>5954423</v>
      </c>
      <c r="O75" s="46">
        <v>6925796</v>
      </c>
      <c r="P75" s="47">
        <v>0.28899999999999998</v>
      </c>
      <c r="Q75" s="46"/>
    </row>
    <row r="76" spans="2:17" ht="15" x14ac:dyDescent="0.25">
      <c r="B76" s="46" t="s">
        <v>66</v>
      </c>
      <c r="C76" s="46" t="s">
        <v>67</v>
      </c>
      <c r="D76" s="46" t="s">
        <v>57</v>
      </c>
      <c r="E76" s="46">
        <v>188.03531699999999</v>
      </c>
      <c r="F76" s="46" t="s">
        <v>60</v>
      </c>
      <c r="G76" s="46">
        <v>3.03</v>
      </c>
      <c r="H76" s="46">
        <v>3.03</v>
      </c>
      <c r="I76" s="46">
        <v>0.01</v>
      </c>
      <c r="J76" s="46">
        <v>-3.3</v>
      </c>
      <c r="K76" s="46">
        <v>17940488</v>
      </c>
      <c r="L76" s="46">
        <v>18800392</v>
      </c>
      <c r="M76" s="47">
        <v>0.25600000000000001</v>
      </c>
      <c r="N76" s="46">
        <v>6216604</v>
      </c>
      <c r="O76" s="46">
        <v>6925796</v>
      </c>
      <c r="P76" s="47">
        <v>0.28899999999999998</v>
      </c>
      <c r="Q76" s="46"/>
    </row>
    <row r="77" spans="2:17" ht="15" x14ac:dyDescent="0.25">
      <c r="B77" s="46" t="s">
        <v>66</v>
      </c>
      <c r="C77" s="46" t="s">
        <v>67</v>
      </c>
      <c r="D77" s="46" t="s">
        <v>57</v>
      </c>
      <c r="E77" s="46">
        <v>188.03531699999999</v>
      </c>
      <c r="F77" s="46" t="s">
        <v>61</v>
      </c>
      <c r="G77" s="46">
        <v>3.05</v>
      </c>
      <c r="H77" s="46">
        <v>3.03</v>
      </c>
      <c r="I77" s="46">
        <v>0.01</v>
      </c>
      <c r="J77" s="46">
        <v>-3.8</v>
      </c>
      <c r="K77" s="46">
        <v>25807152</v>
      </c>
      <c r="L77" s="46">
        <v>18800392</v>
      </c>
      <c r="M77" s="47">
        <v>0.25600000000000001</v>
      </c>
      <c r="N77" s="46">
        <v>9905443</v>
      </c>
      <c r="O77" s="46">
        <v>6925796</v>
      </c>
      <c r="P77" s="47">
        <v>0.28899999999999998</v>
      </c>
      <c r="Q77" s="46"/>
    </row>
    <row r="78" spans="2:17" ht="15" x14ac:dyDescent="0.25">
      <c r="B78" s="46" t="s">
        <v>68</v>
      </c>
      <c r="C78" s="46" t="s">
        <v>69</v>
      </c>
      <c r="D78" s="46" t="s">
        <v>57</v>
      </c>
      <c r="E78" s="46">
        <v>201.11323300000001</v>
      </c>
      <c r="F78" s="46" t="s">
        <v>58</v>
      </c>
      <c r="G78" s="46">
        <v>4.3499999999999996</v>
      </c>
      <c r="H78" s="46">
        <v>4.3499999999999996</v>
      </c>
      <c r="I78" s="46">
        <v>0</v>
      </c>
      <c r="J78" s="46">
        <v>-4.8</v>
      </c>
      <c r="K78" s="46">
        <v>191907328</v>
      </c>
      <c r="L78" s="46">
        <v>233425644</v>
      </c>
      <c r="M78" s="47">
        <v>0.16500000000000001</v>
      </c>
      <c r="N78" s="46">
        <v>79740968</v>
      </c>
      <c r="O78" s="46">
        <v>96861560</v>
      </c>
      <c r="P78" s="47">
        <v>0.152</v>
      </c>
      <c r="Q78" s="46"/>
    </row>
    <row r="79" spans="2:17" ht="15" x14ac:dyDescent="0.25">
      <c r="B79" s="46" t="s">
        <v>68</v>
      </c>
      <c r="C79" s="46" t="s">
        <v>69</v>
      </c>
      <c r="D79" s="46" t="s">
        <v>57</v>
      </c>
      <c r="E79" s="46">
        <v>201.11323300000001</v>
      </c>
      <c r="F79" s="46" t="s">
        <v>59</v>
      </c>
      <c r="G79" s="46">
        <v>4.3499999999999996</v>
      </c>
      <c r="H79" s="46">
        <v>4.3499999999999996</v>
      </c>
      <c r="I79" s="46">
        <v>0</v>
      </c>
      <c r="J79" s="46">
        <v>-4.5999999999999996</v>
      </c>
      <c r="K79" s="46">
        <v>217564800</v>
      </c>
      <c r="L79" s="46">
        <v>233425644</v>
      </c>
      <c r="M79" s="47">
        <v>0.16500000000000001</v>
      </c>
      <c r="N79" s="46">
        <v>92004408</v>
      </c>
      <c r="O79" s="46">
        <v>96861560</v>
      </c>
      <c r="P79" s="47">
        <v>0.152</v>
      </c>
      <c r="Q79" s="46"/>
    </row>
    <row r="80" spans="2:17" ht="15" x14ac:dyDescent="0.25">
      <c r="B80" s="46" t="s">
        <v>68</v>
      </c>
      <c r="C80" s="46" t="s">
        <v>69</v>
      </c>
      <c r="D80" s="46" t="s">
        <v>57</v>
      </c>
      <c r="E80" s="46">
        <v>201.11323300000001</v>
      </c>
      <c r="F80" s="46" t="s">
        <v>60</v>
      </c>
      <c r="G80" s="46">
        <v>4.3499999999999996</v>
      </c>
      <c r="H80" s="46">
        <v>4.3499999999999996</v>
      </c>
      <c r="I80" s="46">
        <v>0</v>
      </c>
      <c r="J80" s="46">
        <v>-4.9000000000000004</v>
      </c>
      <c r="K80" s="46">
        <v>241948368</v>
      </c>
      <c r="L80" s="46">
        <v>233425644</v>
      </c>
      <c r="M80" s="47">
        <v>0.16500000000000001</v>
      </c>
      <c r="N80" s="46">
        <v>101063448</v>
      </c>
      <c r="O80" s="46">
        <v>96861560</v>
      </c>
      <c r="P80" s="47">
        <v>0.152</v>
      </c>
      <c r="Q80" s="46"/>
    </row>
    <row r="81" spans="2:17" ht="15" x14ac:dyDescent="0.25">
      <c r="B81" s="46" t="s">
        <v>68</v>
      </c>
      <c r="C81" s="46" t="s">
        <v>69</v>
      </c>
      <c r="D81" s="46" t="s">
        <v>57</v>
      </c>
      <c r="E81" s="46">
        <v>201.11323300000001</v>
      </c>
      <c r="F81" s="46" t="s">
        <v>61</v>
      </c>
      <c r="G81" s="46">
        <v>4.3499999999999996</v>
      </c>
      <c r="H81" s="46">
        <v>4.3499999999999996</v>
      </c>
      <c r="I81" s="46">
        <v>0</v>
      </c>
      <c r="J81" s="46">
        <v>-4.9000000000000004</v>
      </c>
      <c r="K81" s="46">
        <v>282282080</v>
      </c>
      <c r="L81" s="46">
        <v>233425644</v>
      </c>
      <c r="M81" s="47">
        <v>0.16500000000000001</v>
      </c>
      <c r="N81" s="46">
        <v>114637416</v>
      </c>
      <c r="O81" s="46">
        <v>96861560</v>
      </c>
      <c r="P81" s="47">
        <v>0.152</v>
      </c>
      <c r="Q81" s="46"/>
    </row>
    <row r="82" spans="2:17" ht="15" x14ac:dyDescent="0.25">
      <c r="B82" s="46" t="s">
        <v>70</v>
      </c>
      <c r="C82" s="46" t="s">
        <v>71</v>
      </c>
      <c r="D82" s="46" t="s">
        <v>57</v>
      </c>
      <c r="E82" s="46">
        <v>203.08260200000001</v>
      </c>
      <c r="F82" s="46" t="s">
        <v>58</v>
      </c>
      <c r="G82" s="46">
        <v>2.89</v>
      </c>
      <c r="H82" s="46">
        <v>2.88</v>
      </c>
      <c r="I82" s="46">
        <v>0.01</v>
      </c>
      <c r="J82" s="46">
        <v>-5.3</v>
      </c>
      <c r="K82" s="46">
        <v>115183720</v>
      </c>
      <c r="L82" s="46">
        <v>121395464</v>
      </c>
      <c r="M82" s="47">
        <v>0.24099999999999999</v>
      </c>
      <c r="N82" s="46">
        <v>48694632</v>
      </c>
      <c r="O82" s="46">
        <v>46126297</v>
      </c>
      <c r="P82" s="47">
        <v>0.106</v>
      </c>
      <c r="Q82" s="46"/>
    </row>
    <row r="83" spans="2:17" ht="15" x14ac:dyDescent="0.25">
      <c r="B83" s="46" t="s">
        <v>70</v>
      </c>
      <c r="C83" s="46" t="s">
        <v>71</v>
      </c>
      <c r="D83" s="46" t="s">
        <v>57</v>
      </c>
      <c r="E83" s="46">
        <v>203.08260200000001</v>
      </c>
      <c r="F83" s="46" t="s">
        <v>59</v>
      </c>
      <c r="G83" s="46">
        <v>2.87</v>
      </c>
      <c r="H83" s="46">
        <v>2.88</v>
      </c>
      <c r="I83" s="46">
        <v>0.01</v>
      </c>
      <c r="J83" s="46">
        <v>-4.7</v>
      </c>
      <c r="K83" s="46">
        <v>101918856</v>
      </c>
      <c r="L83" s="46">
        <v>121395464</v>
      </c>
      <c r="M83" s="47">
        <v>0.24099999999999999</v>
      </c>
      <c r="N83" s="46">
        <v>43408360</v>
      </c>
      <c r="O83" s="46">
        <v>46126297</v>
      </c>
      <c r="P83" s="47">
        <v>0.106</v>
      </c>
      <c r="Q83" s="46"/>
    </row>
    <row r="84" spans="2:17" ht="15" x14ac:dyDescent="0.25">
      <c r="B84" s="46" t="s">
        <v>70</v>
      </c>
      <c r="C84" s="46" t="s">
        <v>71</v>
      </c>
      <c r="D84" s="46" t="s">
        <v>57</v>
      </c>
      <c r="E84" s="46">
        <v>203.08260200000001</v>
      </c>
      <c r="F84" s="46" t="s">
        <v>60</v>
      </c>
      <c r="G84" s="46">
        <v>2.9</v>
      </c>
      <c r="H84" s="46">
        <v>2.88</v>
      </c>
      <c r="I84" s="46">
        <v>0.01</v>
      </c>
      <c r="J84" s="46">
        <v>-4.7</v>
      </c>
      <c r="K84" s="46">
        <v>104076896</v>
      </c>
      <c r="L84" s="46">
        <v>121395464</v>
      </c>
      <c r="M84" s="47">
        <v>0.24099999999999999</v>
      </c>
      <c r="N84" s="46">
        <v>40818132</v>
      </c>
      <c r="O84" s="46">
        <v>46126297</v>
      </c>
      <c r="P84" s="47">
        <v>0.106</v>
      </c>
      <c r="Q84" s="46"/>
    </row>
    <row r="85" spans="2:17" ht="15" x14ac:dyDescent="0.25">
      <c r="B85" s="46" t="s">
        <v>70</v>
      </c>
      <c r="C85" s="46" t="s">
        <v>71</v>
      </c>
      <c r="D85" s="46" t="s">
        <v>57</v>
      </c>
      <c r="E85" s="46">
        <v>203.08260200000001</v>
      </c>
      <c r="F85" s="46" t="s">
        <v>61</v>
      </c>
      <c r="G85" s="46">
        <v>2.87</v>
      </c>
      <c r="H85" s="46">
        <v>2.88</v>
      </c>
      <c r="I85" s="46">
        <v>0.01</v>
      </c>
      <c r="J85" s="46">
        <v>-5.2</v>
      </c>
      <c r="K85" s="46">
        <v>164402384</v>
      </c>
      <c r="L85" s="46">
        <v>121395464</v>
      </c>
      <c r="M85" s="47">
        <v>0.24099999999999999</v>
      </c>
      <c r="N85" s="46">
        <v>51584064</v>
      </c>
      <c r="O85" s="46">
        <v>46126297</v>
      </c>
      <c r="P85" s="47">
        <v>0.106</v>
      </c>
      <c r="Q85" s="46"/>
    </row>
    <row r="86" spans="2:17" ht="15" x14ac:dyDescent="0.25">
      <c r="B86" s="46" t="s">
        <v>72</v>
      </c>
      <c r="C86" s="46" t="s">
        <v>73</v>
      </c>
      <c r="D86" s="46" t="s">
        <v>57</v>
      </c>
      <c r="E86" s="46">
        <v>180.06661700000001</v>
      </c>
      <c r="F86" s="46" t="s">
        <v>58</v>
      </c>
      <c r="G86" s="46">
        <v>1.03</v>
      </c>
      <c r="H86" s="46">
        <v>1.03</v>
      </c>
      <c r="I86" s="46">
        <v>0</v>
      </c>
      <c r="J86" s="46">
        <v>-2</v>
      </c>
      <c r="K86" s="46">
        <v>22597836</v>
      </c>
      <c r="L86" s="46">
        <v>24716855</v>
      </c>
      <c r="M86" s="47">
        <v>0.14000000000000001</v>
      </c>
      <c r="N86" s="46">
        <v>12102063</v>
      </c>
      <c r="O86" s="46">
        <v>12462997</v>
      </c>
      <c r="P86" s="47">
        <v>0.152</v>
      </c>
      <c r="Q86" s="46"/>
    </row>
    <row r="87" spans="2:17" ht="15" x14ac:dyDescent="0.25">
      <c r="B87" s="46" t="s">
        <v>72</v>
      </c>
      <c r="C87" s="46" t="s">
        <v>73</v>
      </c>
      <c r="D87" s="46" t="s">
        <v>57</v>
      </c>
      <c r="E87" s="46">
        <v>180.06661700000001</v>
      </c>
      <c r="F87" s="46" t="s">
        <v>59</v>
      </c>
      <c r="G87" s="46">
        <v>1.03</v>
      </c>
      <c r="H87" s="46">
        <v>1.03</v>
      </c>
      <c r="I87" s="46">
        <v>0</v>
      </c>
      <c r="J87" s="46">
        <v>-2.1</v>
      </c>
      <c r="K87" s="46">
        <v>21738170</v>
      </c>
      <c r="L87" s="46">
        <v>24716855</v>
      </c>
      <c r="M87" s="47">
        <v>0.14000000000000001</v>
      </c>
      <c r="N87" s="46">
        <v>10513619</v>
      </c>
      <c r="O87" s="46">
        <v>12462997</v>
      </c>
      <c r="P87" s="47">
        <v>0.152</v>
      </c>
      <c r="Q87" s="46"/>
    </row>
    <row r="88" spans="2:17" ht="15" x14ac:dyDescent="0.25">
      <c r="B88" s="46" t="s">
        <v>72</v>
      </c>
      <c r="C88" s="46" t="s">
        <v>73</v>
      </c>
      <c r="D88" s="46" t="s">
        <v>57</v>
      </c>
      <c r="E88" s="46">
        <v>180.06661700000001</v>
      </c>
      <c r="F88" s="46" t="s">
        <v>60</v>
      </c>
      <c r="G88" s="46">
        <v>1.03</v>
      </c>
      <c r="H88" s="46">
        <v>1.03</v>
      </c>
      <c r="I88" s="46">
        <v>0</v>
      </c>
      <c r="J88" s="46">
        <v>-2.1</v>
      </c>
      <c r="K88" s="46">
        <v>25107732</v>
      </c>
      <c r="L88" s="46">
        <v>24716855</v>
      </c>
      <c r="M88" s="47">
        <v>0.14000000000000001</v>
      </c>
      <c r="N88" s="46">
        <v>12166232</v>
      </c>
      <c r="O88" s="46">
        <v>12462997</v>
      </c>
      <c r="P88" s="47">
        <v>0.152</v>
      </c>
      <c r="Q88" s="46"/>
    </row>
    <row r="89" spans="2:17" ht="15" x14ac:dyDescent="0.25">
      <c r="B89" s="46" t="s">
        <v>72</v>
      </c>
      <c r="C89" s="46" t="s">
        <v>73</v>
      </c>
      <c r="D89" s="46" t="s">
        <v>57</v>
      </c>
      <c r="E89" s="46">
        <v>180.06661700000001</v>
      </c>
      <c r="F89" s="46" t="s">
        <v>61</v>
      </c>
      <c r="G89" s="46">
        <v>1.02</v>
      </c>
      <c r="H89" s="46">
        <v>1.03</v>
      </c>
      <c r="I89" s="46">
        <v>0</v>
      </c>
      <c r="J89" s="46">
        <v>-2.1</v>
      </c>
      <c r="K89" s="46">
        <v>29423680</v>
      </c>
      <c r="L89" s="46">
        <v>24716855</v>
      </c>
      <c r="M89" s="47">
        <v>0.14000000000000001</v>
      </c>
      <c r="N89" s="46">
        <v>15070075</v>
      </c>
      <c r="O89" s="46">
        <v>12462997</v>
      </c>
      <c r="P89" s="47">
        <v>0.152</v>
      </c>
      <c r="Q89" s="46"/>
    </row>
    <row r="90" spans="2:17" ht="15" x14ac:dyDescent="0.25">
      <c r="B90" s="46" t="s">
        <v>64</v>
      </c>
      <c r="C90" s="46" t="s">
        <v>65</v>
      </c>
      <c r="D90" s="46" t="s">
        <v>74</v>
      </c>
      <c r="E90" s="46">
        <v>148.06043399999999</v>
      </c>
      <c r="F90" s="46" t="s">
        <v>75</v>
      </c>
      <c r="G90" s="46">
        <v>0.75</v>
      </c>
      <c r="H90" s="46">
        <v>0.76</v>
      </c>
      <c r="I90" s="46">
        <v>0.01</v>
      </c>
      <c r="J90" s="46">
        <v>-0.6</v>
      </c>
      <c r="K90" s="46">
        <v>225643824</v>
      </c>
      <c r="L90" s="46">
        <v>224067664</v>
      </c>
      <c r="M90" s="47">
        <v>4.4999999999999998E-2</v>
      </c>
      <c r="N90" s="46">
        <v>88179264</v>
      </c>
      <c r="O90" s="46">
        <v>83459292</v>
      </c>
      <c r="P90" s="47">
        <v>0.161</v>
      </c>
      <c r="Q90" s="46"/>
    </row>
    <row r="91" spans="2:17" ht="15" x14ac:dyDescent="0.25">
      <c r="B91" s="46" t="s">
        <v>64</v>
      </c>
      <c r="C91" s="46" t="s">
        <v>65</v>
      </c>
      <c r="D91" s="46" t="s">
        <v>74</v>
      </c>
      <c r="E91" s="46">
        <v>148.06043399999999</v>
      </c>
      <c r="F91" s="46" t="s">
        <v>76</v>
      </c>
      <c r="G91" s="46">
        <v>0.75</v>
      </c>
      <c r="H91" s="46">
        <v>0.76</v>
      </c>
      <c r="I91" s="46">
        <v>0.01</v>
      </c>
      <c r="J91" s="46">
        <v>-0.5</v>
      </c>
      <c r="K91" s="46">
        <v>230621120</v>
      </c>
      <c r="L91" s="46">
        <v>224067664</v>
      </c>
      <c r="M91" s="47">
        <v>4.4999999999999998E-2</v>
      </c>
      <c r="N91" s="46">
        <v>91395712</v>
      </c>
      <c r="O91" s="46">
        <v>83459292</v>
      </c>
      <c r="P91" s="47">
        <v>0.161</v>
      </c>
      <c r="Q91" s="46"/>
    </row>
    <row r="92" spans="2:17" ht="15" x14ac:dyDescent="0.25">
      <c r="B92" s="46" t="s">
        <v>64</v>
      </c>
      <c r="C92" s="46" t="s">
        <v>65</v>
      </c>
      <c r="D92" s="46" t="s">
        <v>74</v>
      </c>
      <c r="E92" s="46">
        <v>148.06043399999999</v>
      </c>
      <c r="F92" s="46" t="s">
        <v>77</v>
      </c>
      <c r="G92" s="46">
        <v>0.75</v>
      </c>
      <c r="H92" s="46">
        <v>0.76</v>
      </c>
      <c r="I92" s="46">
        <v>0.01</v>
      </c>
      <c r="J92" s="46">
        <v>-0.4</v>
      </c>
      <c r="K92" s="46">
        <v>230719584</v>
      </c>
      <c r="L92" s="46">
        <v>224067664</v>
      </c>
      <c r="M92" s="47">
        <v>4.4999999999999998E-2</v>
      </c>
      <c r="N92" s="46">
        <v>90832848</v>
      </c>
      <c r="O92" s="46">
        <v>83459292</v>
      </c>
      <c r="P92" s="47">
        <v>0.161</v>
      </c>
      <c r="Q92" s="46"/>
    </row>
    <row r="93" spans="2:17" ht="15" x14ac:dyDescent="0.25">
      <c r="B93" s="46" t="s">
        <v>64</v>
      </c>
      <c r="C93" s="46" t="s">
        <v>65</v>
      </c>
      <c r="D93" s="46" t="s">
        <v>74</v>
      </c>
      <c r="E93" s="46">
        <v>148.06043399999999</v>
      </c>
      <c r="F93" s="46" t="s">
        <v>78</v>
      </c>
      <c r="G93" s="46">
        <v>0.77</v>
      </c>
      <c r="H93" s="46">
        <v>0.76</v>
      </c>
      <c r="I93" s="46">
        <v>0.01</v>
      </c>
      <c r="J93" s="46">
        <v>-0.3</v>
      </c>
      <c r="K93" s="46">
        <v>209286128</v>
      </c>
      <c r="L93" s="46">
        <v>224067664</v>
      </c>
      <c r="M93" s="47">
        <v>4.4999999999999998E-2</v>
      </c>
      <c r="N93" s="46">
        <v>63429344</v>
      </c>
      <c r="O93" s="46">
        <v>83459292</v>
      </c>
      <c r="P93" s="47">
        <v>0.161</v>
      </c>
      <c r="Q93" s="46"/>
    </row>
    <row r="94" spans="2:17" ht="15" x14ac:dyDescent="0.25">
      <c r="B94" s="46" t="s">
        <v>66</v>
      </c>
      <c r="C94" s="46" t="s">
        <v>67</v>
      </c>
      <c r="D94" s="46" t="s">
        <v>74</v>
      </c>
      <c r="E94" s="46">
        <v>190.049869</v>
      </c>
      <c r="F94" s="46" t="s">
        <v>75</v>
      </c>
      <c r="G94" s="46">
        <v>3.02</v>
      </c>
      <c r="H94" s="46">
        <v>3.04</v>
      </c>
      <c r="I94" s="46">
        <v>0.02</v>
      </c>
      <c r="J94" s="46">
        <v>-0.3</v>
      </c>
      <c r="K94" s="46">
        <v>208679856</v>
      </c>
      <c r="L94" s="46">
        <v>212836588</v>
      </c>
      <c r="M94" s="47">
        <v>2.8000000000000001E-2</v>
      </c>
      <c r="N94" s="46">
        <v>74251344</v>
      </c>
      <c r="O94" s="46">
        <v>76869786</v>
      </c>
      <c r="P94" s="47">
        <v>0.04</v>
      </c>
      <c r="Q94" s="46"/>
    </row>
    <row r="95" spans="2:17" ht="15" x14ac:dyDescent="0.25">
      <c r="B95" s="46" t="s">
        <v>66</v>
      </c>
      <c r="C95" s="46" t="s">
        <v>67</v>
      </c>
      <c r="D95" s="46" t="s">
        <v>74</v>
      </c>
      <c r="E95" s="46">
        <v>190.049869</v>
      </c>
      <c r="F95" s="46" t="s">
        <v>76</v>
      </c>
      <c r="G95" s="46">
        <v>3.05</v>
      </c>
      <c r="H95" s="46">
        <v>3.04</v>
      </c>
      <c r="I95" s="46">
        <v>0.02</v>
      </c>
      <c r="J95" s="46">
        <v>-0.2</v>
      </c>
      <c r="K95" s="46">
        <v>210620336</v>
      </c>
      <c r="L95" s="46">
        <v>212836588</v>
      </c>
      <c r="M95" s="47">
        <v>2.8000000000000001E-2</v>
      </c>
      <c r="N95" s="46">
        <v>77991232</v>
      </c>
      <c r="O95" s="46">
        <v>76869786</v>
      </c>
      <c r="P95" s="47">
        <v>0.04</v>
      </c>
      <c r="Q95" s="46"/>
    </row>
    <row r="96" spans="2:17" ht="15" x14ac:dyDescent="0.25">
      <c r="B96" s="46" t="s">
        <v>66</v>
      </c>
      <c r="C96" s="46" t="s">
        <v>67</v>
      </c>
      <c r="D96" s="46" t="s">
        <v>74</v>
      </c>
      <c r="E96" s="46">
        <v>190.049869</v>
      </c>
      <c r="F96" s="46" t="s">
        <v>77</v>
      </c>
      <c r="G96" s="46">
        <v>3.02</v>
      </c>
      <c r="H96" s="46">
        <v>3.04</v>
      </c>
      <c r="I96" s="46">
        <v>0.02</v>
      </c>
      <c r="J96" s="46">
        <v>0</v>
      </c>
      <c r="K96" s="46">
        <v>210391040</v>
      </c>
      <c r="L96" s="46">
        <v>212836588</v>
      </c>
      <c r="M96" s="47">
        <v>2.8000000000000001E-2</v>
      </c>
      <c r="N96" s="46">
        <v>74536176</v>
      </c>
      <c r="O96" s="46">
        <v>76869786</v>
      </c>
      <c r="P96" s="47">
        <v>0.04</v>
      </c>
      <c r="Q96" s="46"/>
    </row>
    <row r="97" spans="2:17" ht="15" x14ac:dyDescent="0.25">
      <c r="B97" s="46" t="s">
        <v>66</v>
      </c>
      <c r="C97" s="46" t="s">
        <v>67</v>
      </c>
      <c r="D97" s="46" t="s">
        <v>74</v>
      </c>
      <c r="E97" s="46">
        <v>190.049869</v>
      </c>
      <c r="F97" s="46" t="s">
        <v>78</v>
      </c>
      <c r="G97" s="46">
        <v>3.04</v>
      </c>
      <c r="H97" s="46">
        <v>3.04</v>
      </c>
      <c r="I97" s="46">
        <v>0.02</v>
      </c>
      <c r="J97" s="46">
        <v>0.1</v>
      </c>
      <c r="K97" s="46">
        <v>221655120</v>
      </c>
      <c r="L97" s="46">
        <v>212836588</v>
      </c>
      <c r="M97" s="47">
        <v>2.8000000000000001E-2</v>
      </c>
      <c r="N97" s="46">
        <v>80700392</v>
      </c>
      <c r="O97" s="46">
        <v>76869786</v>
      </c>
      <c r="P97" s="47">
        <v>0.04</v>
      </c>
      <c r="Q97" s="46"/>
    </row>
    <row r="98" spans="2:17" ht="15" x14ac:dyDescent="0.25">
      <c r="B98" s="46" t="s">
        <v>79</v>
      </c>
      <c r="C98" s="46" t="s">
        <v>80</v>
      </c>
      <c r="D98" s="46" t="s">
        <v>74</v>
      </c>
      <c r="E98" s="46">
        <v>209.09206800000001</v>
      </c>
      <c r="F98" s="46" t="s">
        <v>75</v>
      </c>
      <c r="G98" s="46">
        <v>1.95</v>
      </c>
      <c r="H98" s="46">
        <v>1.95</v>
      </c>
      <c r="I98" s="46">
        <v>0</v>
      </c>
      <c r="J98" s="46">
        <v>-0.7</v>
      </c>
      <c r="K98" s="46">
        <v>457546464</v>
      </c>
      <c r="L98" s="46">
        <v>461122904</v>
      </c>
      <c r="M98" s="47">
        <v>1.7999999999999999E-2</v>
      </c>
      <c r="N98" s="46">
        <v>221890608</v>
      </c>
      <c r="O98" s="46">
        <v>221454796</v>
      </c>
      <c r="P98" s="47">
        <v>1.6E-2</v>
      </c>
      <c r="Q98" s="46"/>
    </row>
    <row r="99" spans="2:17" ht="15" x14ac:dyDescent="0.25">
      <c r="B99" s="46" t="s">
        <v>79</v>
      </c>
      <c r="C99" s="46" t="s">
        <v>80</v>
      </c>
      <c r="D99" s="46" t="s">
        <v>74</v>
      </c>
      <c r="E99" s="46">
        <v>209.09206800000001</v>
      </c>
      <c r="F99" s="46" t="s">
        <v>76</v>
      </c>
      <c r="G99" s="46">
        <v>1.96</v>
      </c>
      <c r="H99" s="46">
        <v>1.95</v>
      </c>
      <c r="I99" s="46">
        <v>0</v>
      </c>
      <c r="J99" s="46">
        <v>-0.5</v>
      </c>
      <c r="K99" s="46">
        <v>459831456</v>
      </c>
      <c r="L99" s="46">
        <v>461122904</v>
      </c>
      <c r="M99" s="47">
        <v>1.7999999999999999E-2</v>
      </c>
      <c r="N99" s="46">
        <v>218511840</v>
      </c>
      <c r="O99" s="46">
        <v>221454796</v>
      </c>
      <c r="P99" s="47">
        <v>1.6E-2</v>
      </c>
      <c r="Q99" s="46"/>
    </row>
    <row r="100" spans="2:17" ht="15" x14ac:dyDescent="0.25">
      <c r="B100" s="46" t="s">
        <v>79</v>
      </c>
      <c r="C100" s="46" t="s">
        <v>80</v>
      </c>
      <c r="D100" s="46" t="s">
        <v>74</v>
      </c>
      <c r="E100" s="46">
        <v>209.09206800000001</v>
      </c>
      <c r="F100" s="46" t="s">
        <v>77</v>
      </c>
      <c r="G100" s="46">
        <v>1.96</v>
      </c>
      <c r="H100" s="46">
        <v>1.95</v>
      </c>
      <c r="I100" s="46">
        <v>0</v>
      </c>
      <c r="J100" s="46">
        <v>-0.3</v>
      </c>
      <c r="K100" s="46">
        <v>454089216</v>
      </c>
      <c r="L100" s="46">
        <v>461122904</v>
      </c>
      <c r="M100" s="47">
        <v>1.7999999999999999E-2</v>
      </c>
      <c r="N100" s="46">
        <v>219068784</v>
      </c>
      <c r="O100" s="46">
        <v>221454796</v>
      </c>
      <c r="P100" s="47">
        <v>1.6E-2</v>
      </c>
      <c r="Q100" s="46"/>
    </row>
    <row r="101" spans="2:17" ht="15" x14ac:dyDescent="0.25">
      <c r="B101" s="46" t="s">
        <v>79</v>
      </c>
      <c r="C101" s="46" t="s">
        <v>80</v>
      </c>
      <c r="D101" s="46" t="s">
        <v>74</v>
      </c>
      <c r="E101" s="46">
        <v>209.09206800000001</v>
      </c>
      <c r="F101" s="46" t="s">
        <v>78</v>
      </c>
      <c r="G101" s="46">
        <v>1.95</v>
      </c>
      <c r="H101" s="46">
        <v>1.95</v>
      </c>
      <c r="I101" s="46">
        <v>0</v>
      </c>
      <c r="J101" s="46">
        <v>-0.1</v>
      </c>
      <c r="K101" s="46">
        <v>473024480</v>
      </c>
      <c r="L101" s="46">
        <v>461122904</v>
      </c>
      <c r="M101" s="47">
        <v>1.7999999999999999E-2</v>
      </c>
      <c r="N101" s="46">
        <v>226347952</v>
      </c>
      <c r="O101" s="46">
        <v>221454796</v>
      </c>
      <c r="P101" s="47">
        <v>1.6E-2</v>
      </c>
      <c r="Q101" s="46"/>
    </row>
    <row r="102" spans="2:17" ht="15" x14ac:dyDescent="0.25">
      <c r="B102" s="46" t="s">
        <v>70</v>
      </c>
      <c r="C102" s="46" t="s">
        <v>71</v>
      </c>
      <c r="D102" s="46" t="s">
        <v>74</v>
      </c>
      <c r="E102" s="46">
        <v>205.09715399999999</v>
      </c>
      <c r="F102" s="46" t="s">
        <v>75</v>
      </c>
      <c r="G102" s="46">
        <v>2.84</v>
      </c>
      <c r="H102" s="46">
        <v>2.84</v>
      </c>
      <c r="I102" s="46">
        <v>0.02</v>
      </c>
      <c r="J102" s="46">
        <v>-0.6</v>
      </c>
      <c r="K102" s="46">
        <v>599210752</v>
      </c>
      <c r="L102" s="46">
        <v>615081552</v>
      </c>
      <c r="M102" s="47">
        <v>3.7999999999999999E-2</v>
      </c>
      <c r="N102" s="46">
        <v>189970576</v>
      </c>
      <c r="O102" s="46">
        <v>174473144</v>
      </c>
      <c r="P102" s="47">
        <v>8.3000000000000004E-2</v>
      </c>
      <c r="Q102" s="46"/>
    </row>
    <row r="103" spans="2:17" ht="15" x14ac:dyDescent="0.25">
      <c r="B103" s="46" t="s">
        <v>70</v>
      </c>
      <c r="C103" s="46" t="s">
        <v>71</v>
      </c>
      <c r="D103" s="46" t="s">
        <v>74</v>
      </c>
      <c r="E103" s="46">
        <v>205.09715399999999</v>
      </c>
      <c r="F103" s="46" t="s">
        <v>76</v>
      </c>
      <c r="G103" s="46">
        <v>2.86</v>
      </c>
      <c r="H103" s="46">
        <v>2.84</v>
      </c>
      <c r="I103" s="46">
        <v>0.02</v>
      </c>
      <c r="J103" s="46">
        <v>-0.5</v>
      </c>
      <c r="K103" s="46">
        <v>622308928</v>
      </c>
      <c r="L103" s="46">
        <v>615081552</v>
      </c>
      <c r="M103" s="47">
        <v>3.7999999999999999E-2</v>
      </c>
      <c r="N103" s="46">
        <v>165750400</v>
      </c>
      <c r="O103" s="46">
        <v>174473144</v>
      </c>
      <c r="P103" s="47">
        <v>8.3000000000000004E-2</v>
      </c>
      <c r="Q103" s="46"/>
    </row>
    <row r="104" spans="2:17" ht="15" x14ac:dyDescent="0.25">
      <c r="B104" s="46" t="s">
        <v>70</v>
      </c>
      <c r="C104" s="46" t="s">
        <v>71</v>
      </c>
      <c r="D104" s="46" t="s">
        <v>74</v>
      </c>
      <c r="E104" s="46">
        <v>205.09715399999999</v>
      </c>
      <c r="F104" s="46" t="s">
        <v>77</v>
      </c>
      <c r="G104" s="46">
        <v>2.84</v>
      </c>
      <c r="H104" s="46">
        <v>2.84</v>
      </c>
      <c r="I104" s="46">
        <v>0.02</v>
      </c>
      <c r="J104" s="46">
        <v>-0.5</v>
      </c>
      <c r="K104" s="46">
        <v>593711232</v>
      </c>
      <c r="L104" s="46">
        <v>615081552</v>
      </c>
      <c r="M104" s="47">
        <v>3.7999999999999999E-2</v>
      </c>
      <c r="N104" s="46">
        <v>183279696</v>
      </c>
      <c r="O104" s="46">
        <v>174473144</v>
      </c>
      <c r="P104" s="47">
        <v>8.3000000000000004E-2</v>
      </c>
      <c r="Q104" s="46"/>
    </row>
    <row r="105" spans="2:17" ht="15" x14ac:dyDescent="0.25">
      <c r="B105" s="46" t="s">
        <v>70</v>
      </c>
      <c r="C105" s="46" t="s">
        <v>71</v>
      </c>
      <c r="D105" s="46" t="s">
        <v>74</v>
      </c>
      <c r="E105" s="46">
        <v>205.09715399999999</v>
      </c>
      <c r="F105" s="46" t="s">
        <v>78</v>
      </c>
      <c r="G105" s="46">
        <v>2.82</v>
      </c>
      <c r="H105" s="46">
        <v>2.84</v>
      </c>
      <c r="I105" s="46">
        <v>0.02</v>
      </c>
      <c r="J105" s="46">
        <v>-0.3</v>
      </c>
      <c r="K105" s="46">
        <v>645095296</v>
      </c>
      <c r="L105" s="46">
        <v>615081552</v>
      </c>
      <c r="M105" s="47">
        <v>3.7999999999999999E-2</v>
      </c>
      <c r="N105" s="46">
        <v>158891904</v>
      </c>
      <c r="O105" s="46">
        <v>174473144</v>
      </c>
      <c r="P105" s="47">
        <v>8.3000000000000004E-2</v>
      </c>
      <c r="Q105" s="46"/>
    </row>
    <row r="106" spans="2:17" ht="15" x14ac:dyDescent="0.25">
      <c r="B106" s="46" t="s">
        <v>72</v>
      </c>
      <c r="C106" s="46" t="s">
        <v>73</v>
      </c>
      <c r="D106" s="46" t="s">
        <v>74</v>
      </c>
      <c r="E106" s="46">
        <v>182.08116899999999</v>
      </c>
      <c r="F106" s="46" t="s">
        <v>75</v>
      </c>
      <c r="G106" s="46">
        <v>1.02</v>
      </c>
      <c r="H106" s="46">
        <v>1.02</v>
      </c>
      <c r="I106" s="46">
        <v>0</v>
      </c>
      <c r="J106" s="46">
        <v>-0.5</v>
      </c>
      <c r="K106" s="46">
        <v>105686480</v>
      </c>
      <c r="L106" s="46">
        <v>105778366</v>
      </c>
      <c r="M106" s="47">
        <v>4.2999999999999997E-2</v>
      </c>
      <c r="N106" s="46">
        <v>54008368</v>
      </c>
      <c r="O106" s="46">
        <v>54174673</v>
      </c>
      <c r="P106" s="47">
        <v>2.7E-2</v>
      </c>
      <c r="Q106" s="46"/>
    </row>
    <row r="107" spans="2:17" ht="15" x14ac:dyDescent="0.25">
      <c r="B107" s="46" t="s">
        <v>72</v>
      </c>
      <c r="C107" s="46" t="s">
        <v>73</v>
      </c>
      <c r="D107" s="46" t="s">
        <v>74</v>
      </c>
      <c r="E107" s="46">
        <v>182.08116899999999</v>
      </c>
      <c r="F107" s="46" t="s">
        <v>76</v>
      </c>
      <c r="G107" s="46">
        <v>1.03</v>
      </c>
      <c r="H107" s="46">
        <v>1.02</v>
      </c>
      <c r="I107" s="46">
        <v>0</v>
      </c>
      <c r="J107" s="46">
        <v>-0.1</v>
      </c>
      <c r="K107" s="46">
        <v>102129904</v>
      </c>
      <c r="L107" s="46">
        <v>105778366</v>
      </c>
      <c r="M107" s="47">
        <v>4.2999999999999997E-2</v>
      </c>
      <c r="N107" s="46">
        <v>53065176</v>
      </c>
      <c r="O107" s="46">
        <v>54174673</v>
      </c>
      <c r="P107" s="47">
        <v>2.7E-2</v>
      </c>
      <c r="Q107" s="46"/>
    </row>
    <row r="108" spans="2:17" ht="15" x14ac:dyDescent="0.25">
      <c r="B108" s="46" t="s">
        <v>72</v>
      </c>
      <c r="C108" s="46" t="s">
        <v>73</v>
      </c>
      <c r="D108" s="46" t="s">
        <v>74</v>
      </c>
      <c r="E108" s="46">
        <v>182.08116899999999</v>
      </c>
      <c r="F108" s="46" t="s">
        <v>77</v>
      </c>
      <c r="G108" s="46">
        <v>1.03</v>
      </c>
      <c r="H108" s="46">
        <v>1.02</v>
      </c>
      <c r="I108" s="46">
        <v>0</v>
      </c>
      <c r="J108" s="46">
        <v>-0.1</v>
      </c>
      <c r="K108" s="46">
        <v>103136968</v>
      </c>
      <c r="L108" s="46">
        <v>105778366</v>
      </c>
      <c r="M108" s="47">
        <v>4.2999999999999997E-2</v>
      </c>
      <c r="N108" s="46">
        <v>53375916</v>
      </c>
      <c r="O108" s="46">
        <v>54174673</v>
      </c>
      <c r="P108" s="47">
        <v>2.7E-2</v>
      </c>
      <c r="Q108" s="46"/>
    </row>
    <row r="109" spans="2:17" ht="15" x14ac:dyDescent="0.25">
      <c r="B109" s="46" t="s">
        <v>72</v>
      </c>
      <c r="C109" s="46" t="s">
        <v>73</v>
      </c>
      <c r="D109" s="46" t="s">
        <v>74</v>
      </c>
      <c r="E109" s="46">
        <v>182.08116899999999</v>
      </c>
      <c r="F109" s="46" t="s">
        <v>78</v>
      </c>
      <c r="G109" s="46">
        <v>1.02</v>
      </c>
      <c r="H109" s="46">
        <v>1.02</v>
      </c>
      <c r="I109" s="46">
        <v>0</v>
      </c>
      <c r="J109" s="46">
        <v>0</v>
      </c>
      <c r="K109" s="46">
        <v>112160112</v>
      </c>
      <c r="L109" s="46">
        <v>105778366</v>
      </c>
      <c r="M109" s="47">
        <v>4.2999999999999997E-2</v>
      </c>
      <c r="N109" s="46">
        <v>56249232</v>
      </c>
      <c r="O109" s="46">
        <v>54174673</v>
      </c>
      <c r="P109" s="47">
        <v>2.7E-2</v>
      </c>
      <c r="Q109" s="46"/>
    </row>
    <row r="110" spans="2:17" ht="15" x14ac:dyDescent="0.25">
      <c r="B110"/>
      <c r="C110"/>
      <c r="D110"/>
      <c r="E110"/>
      <c r="F110"/>
      <c r="G110"/>
      <c r="H110"/>
      <c r="I110"/>
      <c r="J110"/>
      <c r="K110"/>
      <c r="L110"/>
      <c r="M110" s="83"/>
      <c r="N110"/>
      <c r="O110"/>
      <c r="P110" s="83"/>
      <c r="Q110" s="46"/>
    </row>
    <row r="111" spans="2:17" ht="15" x14ac:dyDescent="0.25">
      <c r="B111"/>
      <c r="C111"/>
      <c r="D111"/>
      <c r="E111"/>
      <c r="F111"/>
      <c r="G111"/>
      <c r="H111"/>
      <c r="I111"/>
      <c r="J111"/>
      <c r="K111"/>
      <c r="L111"/>
      <c r="M111" s="83"/>
      <c r="N111"/>
      <c r="O111"/>
      <c r="P111" s="83"/>
      <c r="Q111" s="46"/>
    </row>
    <row r="112" spans="2:17" ht="15" x14ac:dyDescent="0.25">
      <c r="B112"/>
      <c r="C112"/>
      <c r="D112"/>
      <c r="E112"/>
      <c r="F112"/>
      <c r="G112"/>
      <c r="H112"/>
      <c r="I112"/>
      <c r="J112"/>
      <c r="K112"/>
      <c r="L112"/>
      <c r="M112" s="83"/>
      <c r="N112"/>
      <c r="O112"/>
      <c r="P112" s="83"/>
      <c r="Q112" s="46"/>
    </row>
    <row r="113" spans="2:17" ht="15" x14ac:dyDescent="0.25">
      <c r="B113"/>
      <c r="C113"/>
      <c r="D113"/>
      <c r="E113"/>
      <c r="F113"/>
      <c r="G113"/>
      <c r="H113"/>
      <c r="I113"/>
      <c r="J113"/>
      <c r="K113"/>
      <c r="L113"/>
      <c r="M113" s="83"/>
      <c r="N113"/>
      <c r="O113"/>
      <c r="P113" s="83"/>
      <c r="Q113" s="46"/>
    </row>
    <row r="114" spans="2:17" ht="15" x14ac:dyDescent="0.2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7"/>
      <c r="Q114" s="46"/>
    </row>
    <row r="115" spans="2:17" ht="15" x14ac:dyDescent="0.2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7"/>
      <c r="Q115" s="46"/>
    </row>
    <row r="116" spans="2:17" ht="15" x14ac:dyDescent="0.2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7"/>
      <c r="Q116" s="46"/>
    </row>
    <row r="117" spans="2:17" ht="15" x14ac:dyDescent="0.2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7"/>
      <c r="Q117" s="46"/>
    </row>
  </sheetData>
  <mergeCells count="2">
    <mergeCell ref="A11:A38"/>
    <mergeCell ref="A39:A58"/>
  </mergeCells>
  <conditionalFormatting sqref="I11:I34">
    <cfRule type="iconSet" priority="45">
      <iconSet reverse="1">
        <cfvo type="percent" val="0"/>
        <cfvo type="num" val="0.15" gte="0"/>
        <cfvo type="num" val="0.155" gte="0"/>
      </iconSet>
    </cfRule>
  </conditionalFormatting>
  <conditionalFormatting sqref="K11:K34">
    <cfRule type="iconSet" priority="46">
      <iconSet reverse="1">
        <cfvo type="percent" val="0"/>
        <cfvo type="num" val="0.15" gte="0"/>
        <cfvo type="num" val="0.155" gte="0"/>
      </iconSet>
    </cfRule>
  </conditionalFormatting>
  <conditionalFormatting sqref="I35:I38">
    <cfRule type="iconSet" priority="29">
      <iconSet reverse="1">
        <cfvo type="percent" val="0"/>
        <cfvo type="num" val="0.15" gte="0"/>
        <cfvo type="num" val="0.155" gte="0"/>
      </iconSet>
    </cfRule>
  </conditionalFormatting>
  <conditionalFormatting sqref="K35:K38">
    <cfRule type="iconSet" priority="30">
      <iconSet reverse="1">
        <cfvo type="percent" val="0"/>
        <cfvo type="num" val="0.15" gte="0"/>
        <cfvo type="num" val="0.155" gte="0"/>
      </iconSet>
    </cfRule>
  </conditionalFormatting>
  <conditionalFormatting sqref="I39:I42">
    <cfRule type="iconSet" priority="25">
      <iconSet reverse="1">
        <cfvo type="percent" val="0"/>
        <cfvo type="num" val="0.15" gte="0"/>
        <cfvo type="num" val="0.155" gte="0"/>
      </iconSet>
    </cfRule>
  </conditionalFormatting>
  <conditionalFormatting sqref="K39:K42">
    <cfRule type="iconSet" priority="26">
      <iconSet reverse="1">
        <cfvo type="percent" val="0"/>
        <cfvo type="num" val="0.15" gte="0"/>
        <cfvo type="num" val="0.155" gte="0"/>
      </iconSet>
    </cfRule>
  </conditionalFormatting>
  <conditionalFormatting sqref="I43:I46">
    <cfRule type="iconSet" priority="21">
      <iconSet reverse="1">
        <cfvo type="percent" val="0"/>
        <cfvo type="num" val="0.15" gte="0"/>
        <cfvo type="num" val="0.155" gte="0"/>
      </iconSet>
    </cfRule>
  </conditionalFormatting>
  <conditionalFormatting sqref="K43:K46">
    <cfRule type="iconSet" priority="22">
      <iconSet reverse="1">
        <cfvo type="percent" val="0"/>
        <cfvo type="num" val="0.15" gte="0"/>
        <cfvo type="num" val="0.155" gte="0"/>
      </iconSet>
    </cfRule>
  </conditionalFormatting>
  <conditionalFormatting sqref="I47:I50">
    <cfRule type="iconSet" priority="17">
      <iconSet reverse="1">
        <cfvo type="percent" val="0"/>
        <cfvo type="num" val="0.15" gte="0"/>
        <cfvo type="num" val="0.155" gte="0"/>
      </iconSet>
    </cfRule>
  </conditionalFormatting>
  <conditionalFormatting sqref="K47:K50">
    <cfRule type="iconSet" priority="18">
      <iconSet reverse="1">
        <cfvo type="percent" val="0"/>
        <cfvo type="num" val="0.15" gte="0"/>
        <cfvo type="num" val="0.155" gte="0"/>
      </iconSet>
    </cfRule>
  </conditionalFormatting>
  <conditionalFormatting sqref="I51:I54">
    <cfRule type="iconSet" priority="13">
      <iconSet reverse="1">
        <cfvo type="percent" val="0"/>
        <cfvo type="num" val="0.15" gte="0"/>
        <cfvo type="num" val="0.155" gte="0"/>
      </iconSet>
    </cfRule>
  </conditionalFormatting>
  <conditionalFormatting sqref="K51:K54">
    <cfRule type="iconSet" priority="14">
      <iconSet reverse="1">
        <cfvo type="percent" val="0"/>
        <cfvo type="num" val="0.15" gte="0"/>
        <cfvo type="num" val="0.155" gte="0"/>
      </iconSet>
    </cfRule>
  </conditionalFormatting>
  <conditionalFormatting sqref="I55:I58">
    <cfRule type="iconSet" priority="9">
      <iconSet reverse="1">
        <cfvo type="percent" val="0"/>
        <cfvo type="num" val="0.15" gte="0"/>
        <cfvo type="num" val="0.155" gte="0"/>
      </iconSet>
    </cfRule>
  </conditionalFormatting>
  <conditionalFormatting sqref="K55:K58">
    <cfRule type="iconSet" priority="10">
      <iconSet reverse="1">
        <cfvo type="percent" val="0"/>
        <cfvo type="num" val="0.15" gte="0"/>
        <cfvo type="num" val="0.155" gte="0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49" orientation="landscape" r:id="rId1"/>
  <headerFooter>
    <oddFooter>&amp;L&amp;"Arial,Standard"&amp;10File: &amp;F&amp;R&amp;"Arial,Standard"&amp;10Printed on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" id="{44F60A8A-0343-46AA-BAB9-453230D0D816}">
            <x14:iconSet iconSet="5Arrows" custom="1">
              <x14:cfvo type="percent">
                <xm:f>0</xm:f>
              </x14:cfvo>
              <x14:cfvo type="num" gte="0">
                <xm:f>-9.0009999999999994</xm:f>
              </x14:cfvo>
              <x14:cfvo type="num" gte="0">
                <xm:f>-5.0010000000000003</xm:f>
              </x14:cfvo>
              <x14:cfvo type="num" gte="0">
                <xm:f>5</xm:f>
              </x14:cfvo>
              <x14:cfvo type="num" gte="0">
                <xm:f>9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G11:G34</xm:sqref>
        </x14:conditionalFormatting>
        <x14:conditionalFormatting xmlns:xm="http://schemas.microsoft.com/office/excel/2006/main">
          <x14:cfRule type="iconSet" priority="48" id="{CA6327F1-BD00-4D63-832F-E7C047CC2DBE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F11:F34</xm:sqref>
        </x14:conditionalFormatting>
        <x14:conditionalFormatting xmlns:xm="http://schemas.microsoft.com/office/excel/2006/main">
          <x14:cfRule type="iconSet" priority="31" id="{12CB7974-D4B8-4603-87DF-73CF074795EE}">
            <x14:iconSet iconSet="5Arrows" custom="1">
              <x14:cfvo type="percent">
                <xm:f>0</xm:f>
              </x14:cfvo>
              <x14:cfvo type="num" gte="0">
                <xm:f>-9.0009999999999994</xm:f>
              </x14:cfvo>
              <x14:cfvo type="num" gte="0">
                <xm:f>-5.0010000000000003</xm:f>
              </x14:cfvo>
              <x14:cfvo type="num" gte="0">
                <xm:f>5</xm:f>
              </x14:cfvo>
              <x14:cfvo type="num" gte="0">
                <xm:f>9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G35:G38</xm:sqref>
        </x14:conditionalFormatting>
        <x14:conditionalFormatting xmlns:xm="http://schemas.microsoft.com/office/excel/2006/main">
          <x14:cfRule type="iconSet" priority="32" id="{9746BFDD-F1F9-43E0-93BE-6F6E8855E01D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F35:F38</xm:sqref>
        </x14:conditionalFormatting>
        <x14:conditionalFormatting xmlns:xm="http://schemas.microsoft.com/office/excel/2006/main">
          <x14:cfRule type="iconSet" priority="27" id="{941EB886-DD1B-4CE4-8945-5A90B262F309}">
            <x14:iconSet iconSet="5Arrows" custom="1">
              <x14:cfvo type="percent">
                <xm:f>0</xm:f>
              </x14:cfvo>
              <x14:cfvo type="num" gte="0">
                <xm:f>-5.0010000000000003</xm:f>
              </x14:cfvo>
              <x14:cfvo type="num" gte="0">
                <xm:f>-3.0009999999999999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G39:G42</xm:sqref>
        </x14:conditionalFormatting>
        <x14:conditionalFormatting xmlns:xm="http://schemas.microsoft.com/office/excel/2006/main">
          <x14:cfRule type="iconSet" priority="28" id="{0E61667B-380E-47E3-BFAC-2251A53C4DF6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F39:F42</xm:sqref>
        </x14:conditionalFormatting>
        <x14:conditionalFormatting xmlns:xm="http://schemas.microsoft.com/office/excel/2006/main">
          <x14:cfRule type="iconSet" priority="23" id="{45C956FE-6525-4425-9811-E6A406D0F70D}">
            <x14:iconSet iconSet="5Arrows" custom="1">
              <x14:cfvo type="percent">
                <xm:f>0</xm:f>
              </x14:cfvo>
              <x14:cfvo type="num" gte="0">
                <xm:f>-5.0010000000000003</xm:f>
              </x14:cfvo>
              <x14:cfvo type="num" gte="0">
                <xm:f>-3.0009999999999999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G43:G46</xm:sqref>
        </x14:conditionalFormatting>
        <x14:conditionalFormatting xmlns:xm="http://schemas.microsoft.com/office/excel/2006/main">
          <x14:cfRule type="iconSet" priority="24" id="{09D9CBAC-2E90-4DB9-BA3A-8455B5637ED0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F43:F46</xm:sqref>
        </x14:conditionalFormatting>
        <x14:conditionalFormatting xmlns:xm="http://schemas.microsoft.com/office/excel/2006/main">
          <x14:cfRule type="iconSet" priority="19" id="{97E16CD3-4522-403F-9F24-FB71CFF1F1CC}">
            <x14:iconSet iconSet="5Arrows" custom="1">
              <x14:cfvo type="percent">
                <xm:f>0</xm:f>
              </x14:cfvo>
              <x14:cfvo type="num" gte="0">
                <xm:f>-5.0010000000000003</xm:f>
              </x14:cfvo>
              <x14:cfvo type="num" gte="0">
                <xm:f>-3.0009999999999999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G47:G50</xm:sqref>
        </x14:conditionalFormatting>
        <x14:conditionalFormatting xmlns:xm="http://schemas.microsoft.com/office/excel/2006/main">
          <x14:cfRule type="iconSet" priority="20" id="{3F812A4D-450F-4269-B2CF-3C40EF6998C9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F47:F50</xm:sqref>
        </x14:conditionalFormatting>
        <x14:conditionalFormatting xmlns:xm="http://schemas.microsoft.com/office/excel/2006/main">
          <x14:cfRule type="iconSet" priority="15" id="{9BD073D5-33D7-42FD-9A6B-0087C56CDB66}">
            <x14:iconSet iconSet="5Arrows" custom="1">
              <x14:cfvo type="percent">
                <xm:f>0</xm:f>
              </x14:cfvo>
              <x14:cfvo type="num" gte="0">
                <xm:f>-5.0010000000000003</xm:f>
              </x14:cfvo>
              <x14:cfvo type="num" gte="0">
                <xm:f>-3.0009999999999999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G51:G54</xm:sqref>
        </x14:conditionalFormatting>
        <x14:conditionalFormatting xmlns:xm="http://schemas.microsoft.com/office/excel/2006/main">
          <x14:cfRule type="iconSet" priority="16" id="{05EC4907-60D6-49EF-989F-FF18C53D2DF1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F51:F54</xm:sqref>
        </x14:conditionalFormatting>
        <x14:conditionalFormatting xmlns:xm="http://schemas.microsoft.com/office/excel/2006/main">
          <x14:cfRule type="iconSet" priority="11" id="{BBAD28AC-F53A-4E31-8466-C2D06FE9CD19}">
            <x14:iconSet iconSet="5Arrows" custom="1">
              <x14:cfvo type="percent">
                <xm:f>0</xm:f>
              </x14:cfvo>
              <x14:cfvo type="num" gte="0">
                <xm:f>-5.0010000000000003</xm:f>
              </x14:cfvo>
              <x14:cfvo type="num" gte="0">
                <xm:f>-3.0009999999999999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0"/>
              <x14:cfIcon iconSet="3TrafficLights1" iconId="1"/>
              <x14:cfIcon iconSet="3TrafficLights1" iconId="2"/>
              <x14:cfIcon iconSet="3TrafficLights1" iconId="1"/>
              <x14:cfIcon iconSet="3TrafficLights1" iconId="0"/>
            </x14:iconSet>
          </x14:cfRule>
          <xm:sqref>G55:G58</xm:sqref>
        </x14:conditionalFormatting>
        <x14:conditionalFormatting xmlns:xm="http://schemas.microsoft.com/office/excel/2006/main">
          <x14:cfRule type="iconSet" priority="12" id="{DA94D2C8-9D5A-4A15-A983-F0E1AA601429}">
            <x14:iconSet custom="1">
              <x14:cfvo type="percent">
                <xm:f>0</xm:f>
              </x14:cfvo>
              <x14:cfvo type="num" gte="0">
                <xm:f>0.05</xm:f>
              </x14:cfvo>
              <x14:cfvo type="num" gte="0">
                <xm:f>5.5E-2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F55:F58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"/>
  <sheetViews>
    <sheetView showGridLines="0" tabSelected="1" zoomScale="85" zoomScaleNormal="85" workbookViewId="0">
      <selection activeCell="N31" sqref="N31"/>
    </sheetView>
  </sheetViews>
  <sheetFormatPr baseColWidth="10" defaultColWidth="9.140625" defaultRowHeight="12.75" x14ac:dyDescent="0.2"/>
  <cols>
    <col min="1" max="1" width="16.28515625" style="1" customWidth="1"/>
    <col min="2" max="2" width="9.85546875" style="1" bestFit="1" customWidth="1"/>
    <col min="3" max="3" width="8.42578125" style="1" bestFit="1" customWidth="1"/>
    <col min="4" max="5" width="15.5703125" style="2" customWidth="1"/>
    <col min="6" max="7" width="9.140625" style="1" bestFit="1" customWidth="1"/>
    <col min="8" max="8" width="9.42578125" style="1" bestFit="1" customWidth="1"/>
    <col min="9" max="10" width="9.140625" style="1" bestFit="1" customWidth="1"/>
    <col min="11" max="11" width="9.42578125" style="1" bestFit="1" customWidth="1"/>
    <col min="12" max="13" width="9.140625" style="1" bestFit="1" customWidth="1"/>
    <col min="14" max="14" width="9.42578125" style="1" bestFit="1" customWidth="1"/>
    <col min="15" max="16" width="9.140625" style="1" bestFit="1" customWidth="1"/>
    <col min="17" max="17" width="9.42578125" style="1" bestFit="1" customWidth="1"/>
    <col min="18" max="19" width="9.140625" style="1" bestFit="1" customWidth="1"/>
    <col min="20" max="20" width="9.42578125" style="1" bestFit="1" customWidth="1"/>
    <col min="21" max="22" width="9.140625" style="1" bestFit="1" customWidth="1"/>
    <col min="23" max="23" width="9.42578125" style="1" bestFit="1" customWidth="1"/>
    <col min="24" max="16384" width="9.140625" style="1"/>
  </cols>
  <sheetData>
    <row r="1" spans="1:41" s="60" customFormat="1" ht="29.25" customHeight="1" x14ac:dyDescent="0.25">
      <c r="A1" s="79" t="s">
        <v>27</v>
      </c>
      <c r="D1" s="73"/>
      <c r="E1" s="73"/>
    </row>
    <row r="2" spans="1:41" x14ac:dyDescent="0.2">
      <c r="A2" s="3" t="s">
        <v>29</v>
      </c>
    </row>
    <row r="4" spans="1:41" ht="15" customHeight="1" thickBot="1" x14ac:dyDescent="0.25"/>
    <row r="5" spans="1:41" s="61" customFormat="1" ht="27" customHeight="1" thickBot="1" x14ac:dyDescent="0.3">
      <c r="D5" s="62"/>
      <c r="E5" s="62"/>
      <c r="F5" s="101" t="str">
        <f>SST!$B11</f>
        <v>A44_Acetoacetic acid</v>
      </c>
      <c r="G5" s="102"/>
      <c r="H5" s="103"/>
      <c r="I5" s="101" t="str">
        <f>SST!$B15</f>
        <v>D33_Decanoic acid</v>
      </c>
      <c r="J5" s="102"/>
      <c r="K5" s="103"/>
      <c r="L5" s="101" t="str">
        <f>SST!$B19</f>
        <v>G44_L-Glutamic acid</v>
      </c>
      <c r="M5" s="102"/>
      <c r="N5" s="103"/>
      <c r="O5" s="101" t="str">
        <f>SST!$B23</f>
        <v>K03_Kynurenic acid</v>
      </c>
      <c r="P5" s="102"/>
      <c r="Q5" s="103"/>
      <c r="R5" s="101" t="str">
        <f>SST!$B27</f>
        <v>S22_Sebacic acid</v>
      </c>
      <c r="S5" s="102"/>
      <c r="T5" s="103"/>
      <c r="U5" s="101" t="str">
        <f>SST!$B31</f>
        <v>T32_L-Tryptophan</v>
      </c>
      <c r="V5" s="102"/>
      <c r="W5" s="103"/>
      <c r="X5" s="101" t="str">
        <f>SST!$B35</f>
        <v>T34_L-Tyrosine</v>
      </c>
      <c r="Y5" s="102"/>
      <c r="Z5" s="103"/>
      <c r="AA5" s="98" t="str">
        <f>SST!$B39</f>
        <v>G44_L-Glutamic acid</v>
      </c>
      <c r="AB5" s="99"/>
      <c r="AC5" s="100"/>
      <c r="AD5" s="98" t="str">
        <f>SST!$B43</f>
        <v>K03_Kynurenic acid</v>
      </c>
      <c r="AE5" s="99"/>
      <c r="AF5" s="100"/>
      <c r="AG5" s="98" t="str">
        <f>SST!$B47</f>
        <v>K04_L-Kynurenine</v>
      </c>
      <c r="AH5" s="99"/>
      <c r="AI5" s="100"/>
      <c r="AJ5" s="98" t="str">
        <f>SST!$B51</f>
        <v>T32_L-Tryptophan</v>
      </c>
      <c r="AK5" s="99"/>
      <c r="AL5" s="100"/>
      <c r="AM5" s="98" t="str">
        <f>SST!$B55</f>
        <v>T34_L-Tyrosine</v>
      </c>
      <c r="AN5" s="99"/>
      <c r="AO5" s="100"/>
    </row>
    <row r="6" spans="1:41" s="60" customFormat="1" ht="19.5" customHeight="1" thickBot="1" x14ac:dyDescent="0.3">
      <c r="A6" s="80" t="s">
        <v>22</v>
      </c>
      <c r="B6" s="81" t="s">
        <v>20</v>
      </c>
      <c r="C6" s="81" t="s">
        <v>21</v>
      </c>
      <c r="D6" s="82" t="s">
        <v>4</v>
      </c>
      <c r="E6" s="82" t="s">
        <v>31</v>
      </c>
      <c r="F6" s="64" t="s">
        <v>3</v>
      </c>
      <c r="G6" s="71" t="s">
        <v>18</v>
      </c>
      <c r="H6" s="65" t="s">
        <v>19</v>
      </c>
      <c r="I6" s="63" t="s">
        <v>3</v>
      </c>
      <c r="J6" s="71" t="s">
        <v>18</v>
      </c>
      <c r="K6" s="65" t="s">
        <v>19</v>
      </c>
      <c r="L6" s="63" t="s">
        <v>3</v>
      </c>
      <c r="M6" s="71" t="s">
        <v>18</v>
      </c>
      <c r="N6" s="65" t="s">
        <v>19</v>
      </c>
      <c r="O6" s="63" t="s">
        <v>3</v>
      </c>
      <c r="P6" s="71" t="s">
        <v>18</v>
      </c>
      <c r="Q6" s="65" t="s">
        <v>19</v>
      </c>
      <c r="R6" s="63" t="s">
        <v>3</v>
      </c>
      <c r="S6" s="71" t="s">
        <v>18</v>
      </c>
      <c r="T6" s="65" t="s">
        <v>19</v>
      </c>
      <c r="U6" s="63" t="s">
        <v>3</v>
      </c>
      <c r="V6" s="71" t="s">
        <v>18</v>
      </c>
      <c r="W6" s="65" t="s">
        <v>19</v>
      </c>
      <c r="X6" s="63" t="s">
        <v>3</v>
      </c>
      <c r="Y6" s="71" t="s">
        <v>18</v>
      </c>
      <c r="Z6" s="65" t="s">
        <v>19</v>
      </c>
      <c r="AA6" s="63" t="s">
        <v>3</v>
      </c>
      <c r="AB6" s="71" t="s">
        <v>18</v>
      </c>
      <c r="AC6" s="65" t="s">
        <v>19</v>
      </c>
      <c r="AD6" s="63" t="s">
        <v>3</v>
      </c>
      <c r="AE6" s="71" t="s">
        <v>18</v>
      </c>
      <c r="AF6" s="65" t="s">
        <v>19</v>
      </c>
      <c r="AG6" s="63" t="s">
        <v>3</v>
      </c>
      <c r="AH6" s="71" t="s">
        <v>18</v>
      </c>
      <c r="AI6" s="65" t="s">
        <v>19</v>
      </c>
      <c r="AJ6" s="63" t="s">
        <v>3</v>
      </c>
      <c r="AK6" s="71" t="s">
        <v>18</v>
      </c>
      <c r="AL6" s="65" t="s">
        <v>19</v>
      </c>
      <c r="AM6" s="63" t="s">
        <v>3</v>
      </c>
      <c r="AN6" s="71" t="s">
        <v>18</v>
      </c>
      <c r="AO6" s="65" t="s">
        <v>19</v>
      </c>
    </row>
    <row r="7" spans="1:41" s="70" customFormat="1" ht="24" customHeight="1" x14ac:dyDescent="0.25">
      <c r="A7" s="91" t="s">
        <v>39</v>
      </c>
      <c r="B7" s="66" t="s">
        <v>38</v>
      </c>
      <c r="C7" s="66">
        <f>SST!B6</f>
        <v>121</v>
      </c>
      <c r="D7" s="67" t="str">
        <f>SST!B7</f>
        <v>07.02.23 / KF</v>
      </c>
      <c r="E7" s="86" t="str">
        <f>SST!H3</f>
        <v>79'800 / 79'700</v>
      </c>
      <c r="F7" s="68">
        <f>SST!$H62</f>
        <v>1.17</v>
      </c>
      <c r="G7" s="72">
        <f>SST!$O62</f>
        <v>12385389</v>
      </c>
      <c r="H7" s="69">
        <f>SST!$L62</f>
        <v>31571692</v>
      </c>
      <c r="I7" s="68">
        <f>SST!$H66</f>
        <v>5.75</v>
      </c>
      <c r="J7" s="72">
        <f>SST!$O66</f>
        <v>2257832</v>
      </c>
      <c r="K7" s="69">
        <f>SST!$L66</f>
        <v>5567016</v>
      </c>
      <c r="L7" s="68">
        <f>SST!$H70</f>
        <v>0.72</v>
      </c>
      <c r="M7" s="72">
        <f>SST!$O70</f>
        <v>11757650</v>
      </c>
      <c r="N7" s="69">
        <f>SST!$L70</f>
        <v>28737735</v>
      </c>
      <c r="O7" s="68">
        <f>SST!$H74</f>
        <v>3.03</v>
      </c>
      <c r="P7" s="72">
        <f>SST!$O74</f>
        <v>6925796</v>
      </c>
      <c r="Q7" s="69">
        <f>SST!$L74</f>
        <v>18800392</v>
      </c>
      <c r="R7" s="68">
        <f>SST!$H78</f>
        <v>4.3499999999999996</v>
      </c>
      <c r="S7" s="72">
        <f>SST!$O78</f>
        <v>96861560</v>
      </c>
      <c r="T7" s="69">
        <f>SST!$L78</f>
        <v>233425644</v>
      </c>
      <c r="U7" s="68">
        <f>SST!$H82</f>
        <v>2.88</v>
      </c>
      <c r="V7" s="72">
        <f>SST!$O82</f>
        <v>46126297</v>
      </c>
      <c r="W7" s="69">
        <f>SST!$L82</f>
        <v>121395464</v>
      </c>
      <c r="X7" s="68">
        <f>SST!$H86</f>
        <v>1.03</v>
      </c>
      <c r="Y7" s="72">
        <f>SST!$O86</f>
        <v>12462997</v>
      </c>
      <c r="Z7" s="69">
        <f>SST!$L86</f>
        <v>24716855</v>
      </c>
      <c r="AA7" s="68">
        <f>SST!$H90</f>
        <v>0.76</v>
      </c>
      <c r="AB7" s="72">
        <f>SST!$O90</f>
        <v>83459292</v>
      </c>
      <c r="AC7" s="69">
        <f>SST!$L90</f>
        <v>224067664</v>
      </c>
      <c r="AD7" s="68">
        <f>SST!$H94</f>
        <v>3.04</v>
      </c>
      <c r="AE7" s="72">
        <f>SST!$O94</f>
        <v>76869786</v>
      </c>
      <c r="AF7" s="69">
        <f>SST!$L94</f>
        <v>212836588</v>
      </c>
      <c r="AG7" s="68">
        <f>SST!$H98</f>
        <v>1.95</v>
      </c>
      <c r="AH7" s="72">
        <f>SST!$O98</f>
        <v>221454796</v>
      </c>
      <c r="AI7" s="69">
        <f>SST!$L98</f>
        <v>461122904</v>
      </c>
      <c r="AJ7" s="68">
        <f>SST!$H102</f>
        <v>2.84</v>
      </c>
      <c r="AK7" s="72">
        <f>SST!$O102</f>
        <v>174473144</v>
      </c>
      <c r="AL7" s="69">
        <f>SST!$L102</f>
        <v>615081552</v>
      </c>
      <c r="AM7" s="68">
        <f>SST!$H106</f>
        <v>1.02</v>
      </c>
      <c r="AN7" s="72">
        <f>SST!$O106</f>
        <v>54174673</v>
      </c>
      <c r="AO7" s="69">
        <f>SST!$L106</f>
        <v>105778366</v>
      </c>
    </row>
  </sheetData>
  <mergeCells count="12">
    <mergeCell ref="L5:N5"/>
    <mergeCell ref="I5:K5"/>
    <mergeCell ref="F5:H5"/>
    <mergeCell ref="U5:W5"/>
    <mergeCell ref="R5:T5"/>
    <mergeCell ref="O5:Q5"/>
    <mergeCell ref="AM5:AO5"/>
    <mergeCell ref="X5:Z5"/>
    <mergeCell ref="AA5:AC5"/>
    <mergeCell ref="AD5:AF5"/>
    <mergeCell ref="AG5:AI5"/>
    <mergeCell ref="AJ5:AL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SST</vt:lpstr>
      <vt:lpstr>Chart</vt:lpstr>
      <vt:lpstr>SST!Druckbereich</vt:lpstr>
    </vt:vector>
  </TitlesOfParts>
  <Company>Waters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</dc:creator>
  <cp:lastModifiedBy>admin</cp:lastModifiedBy>
  <cp:lastPrinted>2020-04-07T09:35:53Z</cp:lastPrinted>
  <dcterms:created xsi:type="dcterms:W3CDTF">2014-07-24T10:27:37Z</dcterms:created>
  <dcterms:modified xsi:type="dcterms:W3CDTF">2023-02-07T05:46:53Z</dcterms:modified>
</cp:coreProperties>
</file>