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ab_MichelleH\00X_Staff\Alok\Projects\Archive\Tubulin-K40\Manuscript_V3\"/>
    </mc:Choice>
  </mc:AlternateContent>
  <bookViews>
    <workbookView xWindow="0" yWindow="0" windowWidth="28800" windowHeight="13200" activeTab="3"/>
  </bookViews>
  <sheets>
    <sheet name="Cont removed_BrainHomo_SpCord" sheetId="1" r:id="rId1"/>
    <sheet name="All transition_ONS Cell" sheetId="2" r:id="rId2"/>
    <sheet name="Merge" sheetId="3" r:id="rId3"/>
    <sheet name="Estimation" sheetId="5" r:id="rId4"/>
  </sheets>
  <calcPr calcId="162913"/>
</workbook>
</file>

<file path=xl/calcChain.xml><?xml version="1.0" encoding="utf-8"?>
<calcChain xmlns="http://schemas.openxmlformats.org/spreadsheetml/2006/main">
  <c r="C184" i="5" l="1"/>
  <c r="D184" i="5"/>
  <c r="B184" i="5"/>
  <c r="B282" i="5"/>
  <c r="C282" i="5"/>
  <c r="D282" i="5"/>
  <c r="B283" i="5"/>
  <c r="C283" i="5"/>
  <c r="D283" i="5"/>
  <c r="D281" i="5"/>
  <c r="C281" i="5"/>
  <c r="B281" i="5"/>
  <c r="C276" i="5"/>
  <c r="D276" i="5"/>
  <c r="E276" i="5"/>
  <c r="C277" i="5"/>
  <c r="D277" i="5"/>
  <c r="E277" i="5"/>
  <c r="C278" i="5"/>
  <c r="D278" i="5"/>
  <c r="E278" i="5"/>
  <c r="B278" i="5"/>
  <c r="B277" i="5"/>
  <c r="B276" i="5"/>
  <c r="C231" i="5" l="1"/>
  <c r="D231" i="5"/>
  <c r="B231" i="5"/>
  <c r="D230" i="5" l="1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E243" i="3"/>
  <c r="E242" i="3"/>
  <c r="E241" i="3"/>
  <c r="E240" i="3"/>
  <c r="E239" i="3"/>
  <c r="E238" i="3"/>
  <c r="D243" i="3"/>
  <c r="D242" i="3"/>
  <c r="D241" i="3"/>
  <c r="D240" i="3"/>
  <c r="D239" i="3"/>
  <c r="D238" i="3"/>
  <c r="C243" i="3"/>
  <c r="C242" i="3"/>
  <c r="C241" i="3"/>
  <c r="C240" i="3"/>
  <c r="C239" i="3"/>
  <c r="C238" i="3"/>
  <c r="E235" i="3"/>
  <c r="E234" i="3"/>
  <c r="E233" i="3"/>
  <c r="E232" i="3"/>
  <c r="E231" i="3"/>
  <c r="E230" i="3"/>
  <c r="D235" i="3"/>
  <c r="D234" i="3"/>
  <c r="D233" i="3"/>
  <c r="D232" i="3"/>
  <c r="D231" i="3"/>
  <c r="D230" i="3"/>
  <c r="C235" i="3"/>
  <c r="C234" i="3"/>
  <c r="C233" i="3"/>
  <c r="C232" i="3"/>
  <c r="C231" i="3"/>
  <c r="C230" i="3"/>
  <c r="E227" i="3"/>
  <c r="E226" i="3"/>
  <c r="E225" i="3"/>
  <c r="E224" i="3"/>
  <c r="E223" i="3"/>
  <c r="E222" i="3"/>
  <c r="D227" i="3"/>
  <c r="D226" i="3"/>
  <c r="D225" i="3"/>
  <c r="D224" i="3"/>
  <c r="D223" i="3"/>
  <c r="D222" i="3"/>
  <c r="C227" i="3"/>
  <c r="C226" i="3"/>
  <c r="C225" i="3"/>
  <c r="C224" i="3"/>
  <c r="C223" i="3"/>
  <c r="C222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B196" i="3"/>
  <c r="B195" i="3"/>
  <c r="B194" i="3"/>
  <c r="B193" i="3"/>
  <c r="B190" i="3"/>
  <c r="B189" i="3"/>
  <c r="B188" i="3"/>
  <c r="B187" i="3"/>
  <c r="C170" i="3" l="1"/>
  <c r="D170" i="3"/>
  <c r="E170" i="3"/>
  <c r="F170" i="3"/>
  <c r="G170" i="3"/>
  <c r="H170" i="3"/>
  <c r="I170" i="3"/>
  <c r="C171" i="3"/>
  <c r="B179" i="3" s="1"/>
  <c r="D171" i="3"/>
  <c r="E171" i="3"/>
  <c r="C179" i="3" s="1"/>
  <c r="F171" i="3"/>
  <c r="G171" i="3"/>
  <c r="D179" i="3" s="1"/>
  <c r="H171" i="3"/>
  <c r="I171" i="3"/>
  <c r="E179" i="3" s="1"/>
  <c r="C172" i="3"/>
  <c r="B180" i="3" s="1"/>
  <c r="D172" i="3"/>
  <c r="E172" i="3"/>
  <c r="C180" i="3" s="1"/>
  <c r="F172" i="3"/>
  <c r="G172" i="3"/>
  <c r="D180" i="3" s="1"/>
  <c r="H172" i="3"/>
  <c r="I172" i="3"/>
  <c r="E180" i="3" s="1"/>
  <c r="C173" i="3"/>
  <c r="B181" i="3" s="1"/>
  <c r="D173" i="3"/>
  <c r="E173" i="3"/>
  <c r="C181" i="3" s="1"/>
  <c r="F173" i="3"/>
  <c r="G173" i="3"/>
  <c r="D181" i="3" s="1"/>
  <c r="H173" i="3"/>
  <c r="I173" i="3"/>
  <c r="E181" i="3" s="1"/>
  <c r="C174" i="3"/>
  <c r="B182" i="3" s="1"/>
  <c r="D174" i="3"/>
  <c r="E174" i="3"/>
  <c r="C182" i="3" s="1"/>
  <c r="F174" i="3"/>
  <c r="G174" i="3"/>
  <c r="D182" i="3" s="1"/>
  <c r="H174" i="3"/>
  <c r="I174" i="3"/>
  <c r="E182" i="3" s="1"/>
  <c r="C175" i="3"/>
  <c r="B183" i="3" s="1"/>
  <c r="D175" i="3"/>
  <c r="E175" i="3"/>
  <c r="C183" i="3" s="1"/>
  <c r="F175" i="3"/>
  <c r="G175" i="3"/>
  <c r="D183" i="3" s="1"/>
  <c r="H175" i="3"/>
  <c r="I175" i="3"/>
  <c r="E183" i="3" s="1"/>
  <c r="B175" i="3"/>
  <c r="B174" i="3"/>
  <c r="B173" i="3"/>
  <c r="B172" i="3"/>
  <c r="B171" i="3"/>
  <c r="B170" i="3"/>
  <c r="BA50" i="3"/>
  <c r="T61" i="3" s="1"/>
  <c r="BB50" i="3"/>
  <c r="AA61" i="3" s="1"/>
  <c r="BA51" i="3"/>
  <c r="BB51" i="3"/>
  <c r="BA52" i="3"/>
  <c r="S62" i="3" s="1"/>
  <c r="BB52" i="3"/>
  <c r="AA62" i="3" s="1"/>
  <c r="BA53" i="3"/>
  <c r="BB53" i="3"/>
  <c r="BA54" i="3"/>
  <c r="S63" i="3" s="1"/>
  <c r="BB54" i="3"/>
  <c r="AA63" i="3" s="1"/>
  <c r="BA55" i="3"/>
  <c r="BB55" i="3"/>
  <c r="BA56" i="3"/>
  <c r="S64" i="3" s="1"/>
  <c r="BB56" i="3"/>
  <c r="AA64" i="3" s="1"/>
  <c r="BB49" i="3"/>
  <c r="BA49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F16" i="3"/>
  <c r="F17" i="3"/>
  <c r="F18" i="3"/>
  <c r="F19" i="3"/>
  <c r="F20" i="3"/>
  <c r="F21" i="3"/>
  <c r="F22" i="3"/>
  <c r="F15" i="3"/>
  <c r="S61" i="3" l="1"/>
  <c r="AH64" i="3"/>
  <c r="AG64" i="3"/>
  <c r="AH62" i="3"/>
  <c r="AG62" i="3"/>
  <c r="AF62" i="3"/>
  <c r="R62" i="3"/>
  <c r="AH63" i="3"/>
  <c r="AH61" i="3"/>
  <c r="R61" i="3"/>
  <c r="R63" i="3"/>
  <c r="AG63" i="3"/>
  <c r="AG61" i="3"/>
  <c r="T62" i="3"/>
  <c r="AF61" i="3"/>
  <c r="AE63" i="3"/>
  <c r="AE61" i="3"/>
  <c r="AF63" i="3"/>
  <c r="AC63" i="3"/>
  <c r="AC61" i="3"/>
  <c r="AF64" i="3"/>
  <c r="R64" i="3"/>
  <c r="AE64" i="3"/>
  <c r="AE62" i="3"/>
  <c r="T64" i="3"/>
  <c r="Z61" i="3"/>
  <c r="AD64" i="3"/>
  <c r="AD63" i="3"/>
  <c r="AD62" i="3"/>
  <c r="AD61" i="3"/>
  <c r="AC62" i="3"/>
  <c r="T63" i="3"/>
  <c r="Z63" i="3"/>
  <c r="AB64" i="3"/>
  <c r="AB63" i="3"/>
  <c r="AB62" i="3"/>
  <c r="AB61" i="3"/>
  <c r="Z62" i="3"/>
  <c r="AC64" i="3"/>
  <c r="Z64" i="3"/>
  <c r="C202" i="3" l="1"/>
  <c r="C201" i="3"/>
  <c r="C200" i="3"/>
  <c r="C199" i="3"/>
  <c r="B202" i="3"/>
  <c r="B201" i="3"/>
  <c r="B200" i="3"/>
  <c r="B199" i="3"/>
  <c r="E178" i="3" l="1"/>
  <c r="D178" i="3"/>
  <c r="C178" i="3"/>
  <c r="B178" i="3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D162" i="5"/>
  <c r="C162" i="5"/>
  <c r="B162" i="5"/>
  <c r="B115" i="5"/>
  <c r="B116" i="5"/>
  <c r="B117" i="5"/>
  <c r="B118" i="5"/>
  <c r="B119" i="5"/>
  <c r="B120" i="5"/>
  <c r="B121" i="5"/>
  <c r="B122" i="5"/>
  <c r="B114" i="5"/>
  <c r="D122" i="5"/>
  <c r="C122" i="5"/>
  <c r="D121" i="5"/>
  <c r="C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D114" i="5"/>
  <c r="C114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F98" i="5"/>
  <c r="C238" i="5" s="1"/>
  <c r="E98" i="5"/>
  <c r="B238" i="5" s="1"/>
  <c r="B98" i="5"/>
  <c r="F97" i="5"/>
  <c r="C237" i="5" s="1"/>
  <c r="E97" i="5"/>
  <c r="B237" i="5" s="1"/>
  <c r="B97" i="5"/>
  <c r="F96" i="5"/>
  <c r="C236" i="5" s="1"/>
  <c r="E96" i="5"/>
  <c r="B236" i="5" s="1"/>
  <c r="B96" i="5"/>
  <c r="F95" i="5"/>
  <c r="C235" i="5" s="1"/>
  <c r="E95" i="5"/>
  <c r="B235" i="5" s="1"/>
  <c r="B95" i="5"/>
  <c r="F94" i="5"/>
  <c r="C234" i="5" s="1"/>
  <c r="E94" i="5"/>
  <c r="B234" i="5" s="1"/>
  <c r="B94" i="5"/>
  <c r="E66" i="5"/>
  <c r="E65" i="5"/>
  <c r="E64" i="5"/>
  <c r="E63" i="5"/>
  <c r="E62" i="5"/>
  <c r="E58" i="5"/>
  <c r="E57" i="5"/>
  <c r="E56" i="5"/>
  <c r="E55" i="5"/>
  <c r="E54" i="5"/>
  <c r="E50" i="5"/>
  <c r="E49" i="5"/>
  <c r="E48" i="5"/>
  <c r="E47" i="5"/>
  <c r="E46" i="5"/>
  <c r="D42" i="5"/>
  <c r="H42" i="5" s="1"/>
  <c r="D41" i="5"/>
  <c r="H41" i="5" s="1"/>
  <c r="D40" i="5"/>
  <c r="H40" i="5" s="1"/>
  <c r="D39" i="5"/>
  <c r="H39" i="5" s="1"/>
  <c r="D35" i="5"/>
  <c r="H35" i="5" s="1"/>
  <c r="E82" i="5" s="1"/>
  <c r="E90" i="5" s="1"/>
  <c r="D34" i="5"/>
  <c r="H34" i="5" s="1"/>
  <c r="D82" i="5" s="1"/>
  <c r="D90" i="5" s="1"/>
  <c r="D33" i="5"/>
  <c r="H33" i="5" s="1"/>
  <c r="C82" i="5" s="1"/>
  <c r="C90" i="5" s="1"/>
  <c r="D32" i="5"/>
  <c r="H32" i="5" s="1"/>
  <c r="B82" i="5" s="1"/>
  <c r="B90" i="5" s="1"/>
  <c r="D28" i="5"/>
  <c r="H28" i="5" s="1"/>
  <c r="E81" i="5" s="1"/>
  <c r="E89" i="5" s="1"/>
  <c r="D27" i="5"/>
  <c r="H27" i="5" s="1"/>
  <c r="D81" i="5" s="1"/>
  <c r="D89" i="5" s="1"/>
  <c r="D26" i="5"/>
  <c r="H26" i="5" s="1"/>
  <c r="C81" i="5" s="1"/>
  <c r="C89" i="5" s="1"/>
  <c r="D25" i="5"/>
  <c r="H25" i="5" s="1"/>
  <c r="B81" i="5" s="1"/>
  <c r="B89" i="5" s="1"/>
  <c r="D21" i="5"/>
  <c r="H21" i="5" s="1"/>
  <c r="E80" i="5" s="1"/>
  <c r="E88" i="5" s="1"/>
  <c r="D20" i="5"/>
  <c r="H20" i="5" s="1"/>
  <c r="D80" i="5" s="1"/>
  <c r="D88" i="5" s="1"/>
  <c r="D19" i="5"/>
  <c r="H19" i="5" s="1"/>
  <c r="C80" i="5" s="1"/>
  <c r="C88" i="5" s="1"/>
  <c r="D18" i="5"/>
  <c r="H18" i="5" s="1"/>
  <c r="B80" i="5" s="1"/>
  <c r="B88" i="5" s="1"/>
  <c r="D14" i="5"/>
  <c r="H14" i="5" s="1"/>
  <c r="E79" i="5" s="1"/>
  <c r="E87" i="5" s="1"/>
  <c r="D13" i="5"/>
  <c r="H13" i="5" s="1"/>
  <c r="D79" i="5" s="1"/>
  <c r="D87" i="5" s="1"/>
  <c r="D12" i="5"/>
  <c r="H12" i="5" s="1"/>
  <c r="C79" i="5" s="1"/>
  <c r="C87" i="5" s="1"/>
  <c r="D11" i="5"/>
  <c r="H11" i="5" s="1"/>
  <c r="B79" i="5" s="1"/>
  <c r="B87" i="5" s="1"/>
  <c r="D7" i="5"/>
  <c r="H7" i="5" s="1"/>
  <c r="E78" i="5" s="1"/>
  <c r="D6" i="5"/>
  <c r="H6" i="5" s="1"/>
  <c r="D78" i="5" s="1"/>
  <c r="D86" i="5" s="1"/>
  <c r="D5" i="5"/>
  <c r="H5" i="5" s="1"/>
  <c r="C78" i="5" s="1"/>
  <c r="D4" i="5"/>
  <c r="H4" i="5" s="1"/>
  <c r="B78" i="5" s="1"/>
  <c r="B86" i="5" s="1"/>
  <c r="D98" i="5" l="1"/>
  <c r="D238" i="5"/>
  <c r="E238" i="5" s="1"/>
  <c r="D94" i="5"/>
  <c r="D234" i="5"/>
  <c r="E234" i="5" s="1"/>
  <c r="D97" i="5"/>
  <c r="D237" i="5"/>
  <c r="E237" i="5" s="1"/>
  <c r="D95" i="5"/>
  <c r="D235" i="5"/>
  <c r="E235" i="5" s="1"/>
  <c r="D96" i="5"/>
  <c r="D236" i="5"/>
  <c r="E236" i="5" s="1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F38" i="3"/>
  <c r="F39" i="3"/>
  <c r="F40" i="3"/>
  <c r="F41" i="3"/>
  <c r="F42" i="3"/>
  <c r="F43" i="3"/>
  <c r="F44" i="3"/>
  <c r="F37" i="3"/>
</calcChain>
</file>

<file path=xl/sharedStrings.xml><?xml version="1.0" encoding="utf-8"?>
<sst xmlns="http://schemas.openxmlformats.org/spreadsheetml/2006/main" count="1145" uniqueCount="228">
  <si>
    <t>Protein</t>
  </si>
  <si>
    <t>Modified Sequence Monoisotopic Masses</t>
  </si>
  <si>
    <t>Precursor Mz</t>
  </si>
  <si>
    <t>Isotope Label Type</t>
  </si>
  <si>
    <t>Precursor Charge</t>
  </si>
  <si>
    <t>20200130_Ashah_Tubulin_BrainHomogenate_0_Blank_01 Total Area</t>
  </si>
  <si>
    <t>20200130_Ashah_Tubulin_BrainHomogenate_1_20pgSIS_01 Total Area</t>
  </si>
  <si>
    <t>20200130_Ashah_Tubulin_BrainHomogenate_2_50pgSIS_01 Total Area</t>
  </si>
  <si>
    <t>20200130_Ashah_Tubulin_BrainHomogenate_3_100pgSIS_01 Total Area</t>
  </si>
  <si>
    <t>20200130_Ashah_Tubulin_BrainHomogenate_4_1000pgSIS_01 Total Area</t>
  </si>
  <si>
    <t>20200130_Ashah_Tubulin_BrainHomogenate_5_10000pgSIS_01 Total Area</t>
  </si>
  <si>
    <t>20200129_Ashah_Tubulin_SpinalCord_0_Blank_01 Total Area</t>
  </si>
  <si>
    <t>20200129_Ashah_Tubulin_SpinalCord_1_20pgSIS_01 Total Area</t>
  </si>
  <si>
    <t>20200129_Ashah_Tubulin_SpinalCord_2_50pgSIS_01 Total Area</t>
  </si>
  <si>
    <t>20200129_Ashah_Tubulin_SpinalCord_3_100pgSIS_01 Total Area</t>
  </si>
  <si>
    <t>20200129_Ashah_Tubulin_SpinalCord_4_1000pgSIS_01 Total Area</t>
  </si>
  <si>
    <t>20200129_Ashah_Tubulin_SpinalCord_5_10000pgSIS_01 Total Area</t>
  </si>
  <si>
    <t>20200130_Ashah_Tubulin_SpinalCord_13_01 Total Area</t>
  </si>
  <si>
    <t>20200130_Ashah_Tubulin_SpinalCord_14_01 Total Area</t>
  </si>
  <si>
    <t>20200130_Ashah_Tubulin_SpinalCord_15_01 Total Area</t>
  </si>
  <si>
    <t>20200129_Ashah_Tubulin_CellLysate_0_0pcAc_01 Total Area</t>
  </si>
  <si>
    <t>20200129_Ashah_Tubulin_CellLysate_1_10pcAc_01 Total Area</t>
  </si>
  <si>
    <t>20200129_Ashah_Tubulin_CellLysate_2_25pcAc_01 Total Area</t>
  </si>
  <si>
    <t>20200129_Ashah_Tubulin_CellLysate_3_50pcAc_01 Total Area</t>
  </si>
  <si>
    <t>20200129_Ashah_Tubulin_CellLysate_4_80pcAc_01 Total Area</t>
  </si>
  <si>
    <t>20200130_Ashah_Tubulin_CellPellet_1_01 Total Area</t>
  </si>
  <si>
    <t>20200130_Ashah_Tubulin_CellPellet_2_01 Total Area</t>
  </si>
  <si>
    <t>20200130_Ashah_Tubulin_CellPellet_3_01 Total Area</t>
  </si>
  <si>
    <t>20200130_Ashah_Tubulin_CellPellet_4_01 Total Area</t>
  </si>
  <si>
    <t>20200130_Ashah_Tubulin_CellPellet_5_01 Total Area</t>
  </si>
  <si>
    <t>20200130_Ashah_Tubulin_CellPellet_6_01 Total Area</t>
  </si>
  <si>
    <t>20200130_Ashah_Tubulin_CellPellet_7_01 Total Area</t>
  </si>
  <si>
    <t>20200130_Ashah_Tubulin_CellPellet_8_01 Total Area</t>
  </si>
  <si>
    <t>20200130_Ashah_Tubulin_CellPellet_9_01 Total Area</t>
  </si>
  <si>
    <t>20200131_Ashah_Tubulin_CellPellet_0_Blank_01 Total Area</t>
  </si>
  <si>
    <t>20200131_Ashah_Tubulin_CellPellet_0_Blank_02 Total Area</t>
  </si>
  <si>
    <t>20200131_Ashah_Tubulin_CellPellet_0_Blank_03 Total Area</t>
  </si>
  <si>
    <t>20200131_Ashah_Tubulin_CellPellet_1_20pgSIS_01 Total Area</t>
  </si>
  <si>
    <t>20200131_Ashah_Tubulin_CellPellet_1_20pgSIS_02 Total Area</t>
  </si>
  <si>
    <t>20200131_Ashah_Tubulin_CellPellet_1_20pgSIS_03 Total Area</t>
  </si>
  <si>
    <t>20200131_Ashah_Tubulin_CellPellet_2_50pgSIS_01 Total Area</t>
  </si>
  <si>
    <t>20200131_Ashah_Tubulin_CellPellet_2_50pgSIS_02 Total Area</t>
  </si>
  <si>
    <t>20200131_Ashah_Tubulin_CellPellet_2_50pgSIS_03 Total Area</t>
  </si>
  <si>
    <t>20200131_Ashah_Tubulin_CellPellet_3_100pgSIS_01 Total Area</t>
  </si>
  <si>
    <t>20200131_Ashah_Tubulin_CellPellet_3_100pgSIS_02 Total Area</t>
  </si>
  <si>
    <t>20200131_Ashah_Tubulin_CellPellet_3_100pgSIS_03 Total Area</t>
  </si>
  <si>
    <t>20200131_Ashah_Tubulin_CellPellet_4_1000pgSIS_01 Total Area</t>
  </si>
  <si>
    <t>20200131_Ashah_Tubulin_CellPellet_4_1000pgSIS_02 Total Area</t>
  </si>
  <si>
    <t>20200131_Ashah_Tubulin_CellPellet_4_1000pgSIS_03 Total Area</t>
  </si>
  <si>
    <t>20200131_Ashah_Tubulin_CellPellet_5_10000pgSIS_01 Total Area</t>
  </si>
  <si>
    <t>20200131_Ashah_Tubulin_CellPellet_5_10000pgSIS_02 Total Area</t>
  </si>
  <si>
    <t>20200131_Ashah_Tubulin_CellPellet_5_10000pgSIS_03 Total Area</t>
  </si>
  <si>
    <t>20200129_Ashah_Tubulin_Blank_02 Total Area</t>
  </si>
  <si>
    <t>20200131_Ashah_Tubulin_Blank_01 Total Area</t>
  </si>
  <si>
    <t>20200131_Ashah_Tubulin_Blank_02 Total Area</t>
  </si>
  <si>
    <t>20200131_Ashah_Tubulin_Blank_03 Total Area</t>
  </si>
  <si>
    <t>sp|P68369|TBA1A_MOUSE</t>
  </si>
  <si>
    <t>DGQMPSDKTIGGG</t>
  </si>
  <si>
    <t>light</t>
  </si>
  <si>
    <t>DGQMPSDK[+42.010565]TIGGG</t>
  </si>
  <si>
    <t>DGQMPSDKTIGGGD</t>
  </si>
  <si>
    <t>DGQMPSDK[+42.010565]TIGGGD</t>
  </si>
  <si>
    <t>DKTIGGG</t>
  </si>
  <si>
    <t>DKTI[+7.017164]GGG</t>
  </si>
  <si>
    <t>heavy</t>
  </si>
  <si>
    <t>DK[+42.010565]TIGGG</t>
  </si>
  <si>
    <t>DK[+42.010565]TI[+7.017164]GGG</t>
  </si>
  <si>
    <t>DKTIGGGD</t>
  </si>
  <si>
    <t>DKTI[+7.017164]GGGD</t>
  </si>
  <si>
    <t>DK[+42.010565]TIGGGD</t>
  </si>
  <si>
    <t>DK[+42.010565]TI[+7.017164]GGGD</t>
  </si>
  <si>
    <t>DKTIGGGDDSFNTFFSETGAGKHVPRAVFV</t>
  </si>
  <si>
    <t>DK[+42.010565]TIGGGDDSFNTFFSETGAGKHVPRAVFV</t>
  </si>
  <si>
    <t>DSFNTFFSETGAGKHVPRAVFV</t>
  </si>
  <si>
    <t>DEVRTGTYRQLFHPEQLITGKE</t>
  </si>
  <si>
    <t>DIERPTYTNLNRLIGQIVSSITASLRF</t>
  </si>
  <si>
    <t>DPRHGKYMAC[+57.021464]C[+57.021464]LLYRG</t>
  </si>
  <si>
    <t>DVVPK</t>
  </si>
  <si>
    <t>DWC[+57.021464]PTGFKVGINYQPPTVVPGG</t>
  </si>
  <si>
    <t>DYEEVGV</t>
  </si>
  <si>
    <t>DSVEGEGEEEGEEY</t>
  </si>
  <si>
    <t>sp|P01012|OVAL_CHICK</t>
  </si>
  <si>
    <t>DKLPGFG</t>
  </si>
  <si>
    <t>DKLPGFGDSIEAQC[+57.021464]GTSVNVHSSLR</t>
  </si>
  <si>
    <t>DSIEAQC[+57.021464]GTSVNVHSSLR</t>
  </si>
  <si>
    <t>DSIEAQC[+57.021464]GTSVNVHSSLRDILNQITKPN</t>
  </si>
  <si>
    <t>DILNQITKPN</t>
  </si>
  <si>
    <t>DKLPGFGDSIEAQC[+57.021464]GTSVNVHSSLRDILNQITKPN</t>
  </si>
  <si>
    <t>DVYSFSLASRLYAEERYPILPEYLQC[+57.021464]VKELYRGGLEPINFQTAA</t>
  </si>
  <si>
    <t>Spinal cord and brain homogenate</t>
  </si>
  <si>
    <t>Cell pellet</t>
  </si>
  <si>
    <t>DKTI[+7.0]GGG</t>
  </si>
  <si>
    <t>DK[+42.0]TIGGG</t>
  </si>
  <si>
    <t>DK[+42.0]TI[+7.0]GGG</t>
  </si>
  <si>
    <t>DKTI[+7.0]GGGD</t>
  </si>
  <si>
    <t>DK[+42.0]TIGGGD</t>
  </si>
  <si>
    <t>DK[+42.0]TI[+7.0]GGGD</t>
  </si>
  <si>
    <t>Merge</t>
  </si>
  <si>
    <t>Normalised</t>
  </si>
  <si>
    <t>Spinal cord average</t>
  </si>
  <si>
    <t>Cell pellet average</t>
  </si>
  <si>
    <t>Normalised transpose</t>
  </si>
  <si>
    <t>% Acetylation linearity 0%</t>
  </si>
  <si>
    <r>
      <t>Stock conc (ng/</t>
    </r>
    <r>
      <rPr>
        <b/>
        <sz val="11"/>
        <color theme="1"/>
        <rFont val="Calibri"/>
        <family val="2"/>
      </rPr>
      <t>µL)</t>
    </r>
  </si>
  <si>
    <t>Vol of stock</t>
  </si>
  <si>
    <t>Master mix conc (ng/µL)</t>
  </si>
  <si>
    <r>
      <t>Vol of sample (</t>
    </r>
    <r>
      <rPr>
        <b/>
        <sz val="11"/>
        <color theme="1"/>
        <rFont val="Calibri"/>
        <family val="2"/>
      </rPr>
      <t>µL)</t>
    </r>
  </si>
  <si>
    <t>Vol of SIS mix (µL)</t>
  </si>
  <si>
    <r>
      <t>Injection volume (</t>
    </r>
    <r>
      <rPr>
        <b/>
        <sz val="11"/>
        <color theme="1"/>
        <rFont val="Calibri"/>
        <family val="2"/>
      </rPr>
      <t>µL)</t>
    </r>
  </si>
  <si>
    <t>Injected amount (pg)</t>
  </si>
  <si>
    <t>DK(Ac)TIGGG</t>
  </si>
  <si>
    <t>DK(Ac)TIGGGD</t>
  </si>
  <si>
    <t>% Acetylation linearity 10%</t>
  </si>
  <si>
    <t>% Acetylation linearity 25%</t>
  </si>
  <si>
    <t>% Acetylation linearity 50%</t>
  </si>
  <si>
    <t>% Acetylation linearity 80%</t>
  </si>
  <si>
    <t>Spinal cord and cell lysate samples</t>
  </si>
  <si>
    <t>Cell lysate linearity</t>
  </si>
  <si>
    <r>
      <t>pg/</t>
    </r>
    <r>
      <rPr>
        <b/>
        <sz val="11"/>
        <color theme="1"/>
        <rFont val="Calibri"/>
        <family val="2"/>
      </rPr>
      <t>µL stock</t>
    </r>
  </si>
  <si>
    <t>Spinal cord linearity</t>
  </si>
  <si>
    <t>Brain homogenate linearity</t>
  </si>
  <si>
    <t>Estimation from Prism (pg)</t>
  </si>
  <si>
    <t>0% Acetylation</t>
  </si>
  <si>
    <t>10% Acetylation</t>
  </si>
  <si>
    <t>25% Acetylation</t>
  </si>
  <si>
    <t>50% Acetylation</t>
  </si>
  <si>
    <t>80% Acetylation</t>
  </si>
  <si>
    <t>Actual amount (pg)</t>
  </si>
  <si>
    <t>% Error</t>
  </si>
  <si>
    <t>% Acetylation estimation</t>
  </si>
  <si>
    <t>Estimated value</t>
  </si>
  <si>
    <t>Actual value</t>
  </si>
  <si>
    <t>% Acetylation (DKTIGGG)</t>
  </si>
  <si>
    <t>% Acetylation (DKTIGGGD)</t>
  </si>
  <si>
    <t>Estimation from Prism (pg) for heavy</t>
  </si>
  <si>
    <t>Estimation from Prism (pg) for light after normalisation</t>
  </si>
  <si>
    <t>% Acetylation</t>
  </si>
  <si>
    <t>Actual spiked-in levels</t>
  </si>
  <si>
    <t>Blank subtraction</t>
  </si>
  <si>
    <t>Transpose (without normalisation)</t>
  </si>
  <si>
    <t>Estimation from Prism (pg) for heavy % Acetylation</t>
  </si>
  <si>
    <t>pg SIL</t>
  </si>
  <si>
    <t>pg SIL on column</t>
  </si>
  <si>
    <t>LOD</t>
  </si>
  <si>
    <t>LOQ</t>
  </si>
  <si>
    <t>SIS peptide</t>
  </si>
  <si>
    <t>% Coefficient of variation (% CV)</t>
  </si>
  <si>
    <t>20 pg</t>
  </si>
  <si>
    <t>50 pg</t>
  </si>
  <si>
    <t>100 pg</t>
  </si>
  <si>
    <t>1000 pg</t>
  </si>
  <si>
    <t>10000 pg</t>
  </si>
  <si>
    <t>Based on DKTIGGG</t>
  </si>
  <si>
    <t>Based on DKTIGGGD</t>
  </si>
  <si>
    <t>Based on DKTIGGG and DKTIGGGD</t>
  </si>
  <si>
    <t>20200131_Ashah_Tubulin_CellPellet_0_Blank_Total Area</t>
  </si>
  <si>
    <t>20200131_Ashah_Tubulin_CellPellet_1_20pgSIS_Total Area</t>
  </si>
  <si>
    <t>20200131_Ashah_Tubulin_CellPellet_2_50pgSIS_Total Area</t>
  </si>
  <si>
    <t>20200131_Ashah_Tubulin_CellPellet_3_100pgSIS_Total Area</t>
  </si>
  <si>
    <t>20200131_Ashah_Tubulin_CellPellet_4_1000pgSIS_Total Area</t>
  </si>
  <si>
    <t>20200131_Ashah_Tubulin_CellPellet_5_10000pgSIS_Total Area</t>
  </si>
  <si>
    <t>pg on column</t>
  </si>
  <si>
    <t>20200129_Ashah_Tubulin_SpinalCord_0_Blank_01 Total Area_Heavy</t>
  </si>
  <si>
    <t>20200129_Ashah_Tubulin_SpinalCord_1_20pgSIS_01 Total Area_Heavy</t>
  </si>
  <si>
    <t>20200129_Ashah_Tubulin_SpinalCord_2_50pgSIS_01 Total Area_Heavy</t>
  </si>
  <si>
    <t>20200129_Ashah_Tubulin_SpinalCord_3_100pgSIS_01 Total Area_Heavy</t>
  </si>
  <si>
    <t>20200129_Ashah_Tubulin_SpinalCord_4_1000pgSIS_01 Total Area_Heavy</t>
  </si>
  <si>
    <t>20200129_Ashah_Tubulin_SpinalCord_5_10000pgSIS_01 Total Area_Heavy</t>
  </si>
  <si>
    <t>20200130_Ashah_Tubulin_SpinalCord_13_01 Total Area_Light</t>
  </si>
  <si>
    <t>20200130_Ashah_Tubulin_SpinalCord_14_01 Total Area_Light</t>
  </si>
  <si>
    <t>20200130_Ashah_Tubulin_SpinalCord_15_01 Total Area_Light</t>
  </si>
  <si>
    <t>20200129_Ashah_Tubulin_SpinalCord_0_Blank_01 Total Area_Light</t>
  </si>
  <si>
    <t>20200129_Ashah_Tubulin_SpinalCord_1_20pgSIS_01 Total Area_Light</t>
  </si>
  <si>
    <t>20200129_Ashah_Tubulin_SpinalCord_2_50pgSIS_01 Total Area_Light</t>
  </si>
  <si>
    <t>20200129_Ashah_Tubulin_SpinalCord_3_100pgSIS_01 Total Area_Light</t>
  </si>
  <si>
    <t>20200129_Ashah_Tubulin_SpinalCord_4_1000pgSIS_01 Total Area_Light</t>
  </si>
  <si>
    <t>20200129_Ashah_Tubulin_SpinalCord_5_10000pgSIS_01 Total Area_Light</t>
  </si>
  <si>
    <t>20200130_Ashah_Tubulin_BrainHomogenate_0_Blank_01 Total Area_Heavy</t>
  </si>
  <si>
    <t>20200130_Ashah_Tubulin_BrainHomogenate_1_20pgSIS_01 Total Area_Heavy</t>
  </si>
  <si>
    <t>20200130_Ashah_Tubulin_BrainHomogenate_2_50pgSIS_01 Total Area_Heavy</t>
  </si>
  <si>
    <t>20200130_Ashah_Tubulin_BrainHomogenate_3_100pgSIS_01 Total Area_Heavy</t>
  </si>
  <si>
    <t>20200130_Ashah_Tubulin_BrainHomogenate_4_1000pgSIS_01 Total Area_Heavy</t>
  </si>
  <si>
    <t>20200130_Ashah_Tubulin_BrainHomogenate_5_10000pgSIS_01 Total Area_Heavy</t>
  </si>
  <si>
    <t>20200130_Ashah_Tubulin_BrainHomogenate_0_Blank_01 Total Area_Light</t>
  </si>
  <si>
    <t>20200130_Ashah_Tubulin_BrainHomogenate_1_20pgSIS_01 Total Area_Light</t>
  </si>
  <si>
    <t>20200130_Ashah_Tubulin_BrainHomogenate_2_50pgSIS_01 Total Area_Light</t>
  </si>
  <si>
    <t>20200130_Ashah_Tubulin_BrainHomogenate_3_100pgSIS_01 Total Area_Light</t>
  </si>
  <si>
    <t>20200130_Ashah_Tubulin_BrainHomogenate_4_1000pgSIS_01 Total Area_Light</t>
  </si>
  <si>
    <t>20200130_Ashah_Tubulin_BrainHomogenate_5_10000pgSIS_01 Total Area_Light</t>
  </si>
  <si>
    <t>Detection and quantitation limit</t>
  </si>
  <si>
    <t>LOD (pg)</t>
  </si>
  <si>
    <t>LOQ (pg)</t>
  </si>
  <si>
    <t>Assay reproducibility (% CV)</t>
  </si>
  <si>
    <t>Cell pellet endogenous average</t>
  </si>
  <si>
    <t>Endogenous estimation from prism (pg)</t>
  </si>
  <si>
    <t>Sample name</t>
  </si>
  <si>
    <t>20200131_Ashah_Tubulin_CellPellet_0_Blank_01 Total Area_Light</t>
  </si>
  <si>
    <t>20200131_Ashah_Tubulin_CellPellet_0_Blank_02 Total Area_Light</t>
  </si>
  <si>
    <t>20200131_Ashah_Tubulin_CellPellet_0_Blank_03 Total Area_Light</t>
  </si>
  <si>
    <t>20200131_Ashah_Tubulin_CellPellet_1_20pgSIS_01 Total Area_Light</t>
  </si>
  <si>
    <t>20200131_Ashah_Tubulin_CellPellet_1_20pgSIS_02 Total Area_Light</t>
  </si>
  <si>
    <t>20200131_Ashah_Tubulin_CellPellet_1_20pgSIS_03 Total Area_Light</t>
  </si>
  <si>
    <t>20200131_Ashah_Tubulin_CellPellet_2_50pgSIS_01 Total Area_Light</t>
  </si>
  <si>
    <t>20200131_Ashah_Tubulin_CellPellet_2_50pgSIS_02 Total Area_Light</t>
  </si>
  <si>
    <t>20200131_Ashah_Tubulin_CellPellet_2_50pgSIS_03 Total Area_Light</t>
  </si>
  <si>
    <t>20200131_Ashah_Tubulin_CellPellet_3_100pgSIS_01 Total Area_Light</t>
  </si>
  <si>
    <t>20200131_Ashah_Tubulin_CellPellet_3_100pgSIS_02 Total Area_Light</t>
  </si>
  <si>
    <t>20200131_Ashah_Tubulin_CellPellet_3_100pgSIS_03 Total Area_Light</t>
  </si>
  <si>
    <t>20200131_Ashah_Tubulin_CellPellet_4_1000pgSIS_01 Total Area_Light</t>
  </si>
  <si>
    <t>20200131_Ashah_Tubulin_CellPellet_4_1000pgSIS_02 Total Area_Light</t>
  </si>
  <si>
    <t>20200131_Ashah_Tubulin_CellPellet_4_1000pgSIS_03 Total Area_Light</t>
  </si>
  <si>
    <t>20200131_Ashah_Tubulin_CellPellet_5_10000pgSIS_01 Total Area_Light</t>
  </si>
  <si>
    <t>20200131_Ashah_Tubulin_CellPellet_5_10000pgSIS_02 Total Area_Light</t>
  </si>
  <si>
    <t>20200131_Ashah_Tubulin_CellPellet_5_10000pgSIS_03 Total Area_Light</t>
  </si>
  <si>
    <t>Mouse spinal cord</t>
  </si>
  <si>
    <t>Mouse brain homogenate</t>
  </si>
  <si>
    <t>Sample type</t>
  </si>
  <si>
    <t>DKTIGGG (pg)</t>
  </si>
  <si>
    <t>DK[+42.0]TIGGG (pg)</t>
  </si>
  <si>
    <t>DKTIGGGD (pg)</t>
  </si>
  <si>
    <t>DK[+42.0]TIGGGD (pg)</t>
  </si>
  <si>
    <t>% Acetylation based on DKTIGGG</t>
  </si>
  <si>
    <t>% Acetylation based on DKTIGGGD</t>
  </si>
  <si>
    <t>% Acetylation based on DKTIGGG and DKTIGGGD</t>
  </si>
  <si>
    <t>Skyline export results for mouse brain homogenate and mouse spinal cord.</t>
  </si>
  <si>
    <t>Skyline export results for ONS cell.</t>
  </si>
  <si>
    <t>Blank subtraction, normalisation, LOD estimation, LOQ estimation and % coefficient of variation calculation of the dataset.</t>
  </si>
  <si>
    <t>Calculations for SIL peptide injection along with results of unknown estimation and % acetylation estimation for the dataset.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</si>
</sst>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0" fillId="0" borderId="14" xfId="0" applyBorder="1"/>
    <xf numFmtId="0" fontId="0" fillId="0" borderId="15" xfId="0" applyBorder="1"/>
    <xf numFmtId="0" fontId="16" fillId="0" borderId="16" xfId="0" applyFont="1" applyBorder="1"/>
    <xf numFmtId="0" fontId="0" fillId="0" borderId="17" xfId="0" applyBorder="1"/>
    <xf numFmtId="0" fontId="0" fillId="0" borderId="18" xfId="0" applyBorder="1"/>
    <xf numFmtId="0" fontId="16" fillId="0" borderId="0" xfId="0" applyFont="1" applyBorder="1"/>
    <xf numFmtId="0" fontId="0" fillId="0" borderId="0" xfId="0" applyBorder="1"/>
    <xf numFmtId="0" fontId="0" fillId="0" borderId="13" xfId="0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10" fontId="0" fillId="0" borderId="14" xfId="0" applyNumberFormat="1" applyBorder="1"/>
    <xf numFmtId="10" fontId="0" fillId="0" borderId="15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0" fontId="19" fillId="0" borderId="13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0" fillId="0" borderId="10" xfId="0" applyBorder="1"/>
    <xf numFmtId="0" fontId="16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0" fontId="0" fillId="0" borderId="0" xfId="0" applyNumberFormat="1"/>
    <xf numFmtId="0" fontId="16" fillId="0" borderId="0" xfId="0" applyFont="1"/>
    <xf numFmtId="164" fontId="0" fillId="0" borderId="0" xfId="0" applyNumberFormat="1"/>
    <xf numFmtId="0" fontId="19" fillId="0" borderId="14" xfId="0" applyFont="1" applyBorder="1" applyAlignment="1">
      <alignment horizontal="center" vertical="center"/>
    </xf>
    <xf numFmtId="10" fontId="19" fillId="0" borderId="14" xfId="0" applyNumberFormat="1" applyFont="1" applyBorder="1" applyAlignment="1">
      <alignment horizontal="right" vertic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0" fillId="0" borderId="13" xfId="0" applyFont="1" applyBorder="1"/>
    <xf numFmtId="0" fontId="19" fillId="0" borderId="13" xfId="0" applyFont="1" applyBorder="1" applyAlignment="1">
      <alignment horizontal="left" vertical="center"/>
    </xf>
    <xf numFmtId="9" fontId="16" fillId="0" borderId="13" xfId="0" applyNumberFormat="1" applyFont="1" applyBorder="1" applyAlignment="1">
      <alignment horizontal="left" vertical="center"/>
    </xf>
    <xf numFmtId="10" fontId="19" fillId="0" borderId="15" xfId="0" applyNumberFormat="1" applyFont="1" applyBorder="1" applyAlignment="1">
      <alignment horizontal="center"/>
    </xf>
    <xf numFmtId="9" fontId="19" fillId="0" borderId="13" xfId="0" applyNumberFormat="1" applyFont="1" applyBorder="1" applyAlignment="1">
      <alignment horizontal="left" vertical="center"/>
    </xf>
    <xf numFmtId="9" fontId="19" fillId="0" borderId="16" xfId="0" applyNumberFormat="1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10" fontId="19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4" xfId="0" applyFont="1" applyBorder="1"/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/>
    <xf numFmtId="0" fontId="20" fillId="0" borderId="17" xfId="0" applyFont="1" applyBorder="1"/>
    <xf numFmtId="0" fontId="20" fillId="0" borderId="18" xfId="0" applyFont="1" applyBorder="1"/>
    <xf numFmtId="164" fontId="0" fillId="0" borderId="14" xfId="0" applyNumberFormat="1" applyBorder="1"/>
    <xf numFmtId="0" fontId="20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9" xfId="0" applyFont="1" applyBorder="1" applyAlignment="1"/>
    <xf numFmtId="0" fontId="0" fillId="0" borderId="19" xfId="0" applyBorder="1" applyAlignment="1"/>
    <xf numFmtId="0" fontId="16" fillId="0" borderId="0" xfId="0" applyFont="1" applyBorder="1" applyAlignment="1"/>
    <xf numFmtId="0" fontId="0" fillId="0" borderId="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sqref="A1:F1"/>
    </sheetView>
  </sheetViews>
  <sheetFormatPr defaultRowHeight="15" x14ac:dyDescent="0.25"/>
  <cols>
    <col min="1" max="1" width="24.7109375" bestFit="1" customWidth="1"/>
    <col min="2" max="2" width="61" bestFit="1" customWidth="1"/>
    <col min="3" max="3" width="12.42578125" bestFit="1" customWidth="1"/>
    <col min="4" max="4" width="17.85546875" bestFit="1" customWidth="1"/>
    <col min="5" max="5" width="16.140625" bestFit="1" customWidth="1"/>
    <col min="6" max="6" width="62.140625" bestFit="1" customWidth="1"/>
    <col min="7" max="8" width="64.140625" bestFit="1" customWidth="1"/>
    <col min="9" max="9" width="65.140625" bestFit="1" customWidth="1"/>
    <col min="10" max="10" width="66.140625" bestFit="1" customWidth="1"/>
    <col min="11" max="11" width="67.28515625" bestFit="1" customWidth="1"/>
    <col min="12" max="12" width="55.5703125" bestFit="1" customWidth="1"/>
    <col min="13" max="14" width="57.42578125" bestFit="1" customWidth="1"/>
    <col min="15" max="15" width="58.42578125" bestFit="1" customWidth="1"/>
    <col min="16" max="16" width="59.5703125" bestFit="1" customWidth="1"/>
    <col min="17" max="17" width="60.5703125" bestFit="1" customWidth="1"/>
    <col min="18" max="20" width="50.5703125" bestFit="1" customWidth="1"/>
    <col min="21" max="24" width="42.5703125" bestFit="1" customWidth="1"/>
  </cols>
  <sheetData>
    <row r="1" spans="1:24" ht="15.75" thickBot="1" x14ac:dyDescent="0.3">
      <c r="A1" s="75" t="s">
        <v>224</v>
      </c>
      <c r="B1" s="75"/>
      <c r="C1" s="75"/>
      <c r="D1" s="75"/>
      <c r="E1" s="75"/>
      <c r="F1" s="76"/>
    </row>
    <row r="2" spans="1:2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52</v>
      </c>
      <c r="V2" t="s">
        <v>53</v>
      </c>
      <c r="W2" t="s">
        <v>54</v>
      </c>
      <c r="X2" t="s">
        <v>55</v>
      </c>
    </row>
    <row r="3" spans="1:24" x14ac:dyDescent="0.25">
      <c r="A3" t="s">
        <v>56</v>
      </c>
      <c r="B3" t="s">
        <v>62</v>
      </c>
      <c r="C3">
        <v>324.17157800000001</v>
      </c>
      <c r="D3" t="s">
        <v>58</v>
      </c>
      <c r="E3">
        <v>2</v>
      </c>
      <c r="F3">
        <v>223876</v>
      </c>
      <c r="G3">
        <v>225203</v>
      </c>
      <c r="H3">
        <v>216836</v>
      </c>
      <c r="I3">
        <v>211439</v>
      </c>
      <c r="J3">
        <v>226617</v>
      </c>
      <c r="K3">
        <v>197269</v>
      </c>
      <c r="L3">
        <v>119803</v>
      </c>
      <c r="M3">
        <v>125621</v>
      </c>
      <c r="N3">
        <v>125179</v>
      </c>
      <c r="O3">
        <v>131136</v>
      </c>
      <c r="P3">
        <v>116114</v>
      </c>
      <c r="Q3">
        <v>110344</v>
      </c>
      <c r="R3">
        <v>131400</v>
      </c>
      <c r="S3">
        <v>143049</v>
      </c>
      <c r="T3">
        <v>108218</v>
      </c>
      <c r="U3">
        <v>61</v>
      </c>
      <c r="V3">
        <v>176</v>
      </c>
      <c r="W3">
        <v>125</v>
      </c>
      <c r="X3">
        <v>105</v>
      </c>
    </row>
    <row r="4" spans="1:24" x14ac:dyDescent="0.25">
      <c r="A4" t="s">
        <v>56</v>
      </c>
      <c r="B4" t="s">
        <v>63</v>
      </c>
      <c r="C4">
        <v>327.68016</v>
      </c>
      <c r="D4" t="s">
        <v>64</v>
      </c>
      <c r="E4">
        <v>2</v>
      </c>
      <c r="F4">
        <v>3215</v>
      </c>
      <c r="G4">
        <v>27549</v>
      </c>
      <c r="H4">
        <v>67627</v>
      </c>
      <c r="I4">
        <v>134613</v>
      </c>
      <c r="J4">
        <v>1318595</v>
      </c>
      <c r="K4">
        <v>11589282</v>
      </c>
      <c r="L4">
        <v>786</v>
      </c>
      <c r="M4">
        <v>26246</v>
      </c>
      <c r="N4">
        <v>74124</v>
      </c>
      <c r="O4">
        <v>138570</v>
      </c>
      <c r="P4">
        <v>1567034</v>
      </c>
      <c r="Q4">
        <v>12782151</v>
      </c>
      <c r="R4">
        <v>340674</v>
      </c>
      <c r="S4">
        <v>342589</v>
      </c>
      <c r="T4">
        <v>326494</v>
      </c>
      <c r="U4">
        <v>1038</v>
      </c>
      <c r="V4">
        <v>565</v>
      </c>
      <c r="W4">
        <v>794</v>
      </c>
      <c r="X4">
        <v>873</v>
      </c>
    </row>
    <row r="5" spans="1:24" x14ac:dyDescent="0.25">
      <c r="A5" t="s">
        <v>56</v>
      </c>
      <c r="B5" t="s">
        <v>65</v>
      </c>
      <c r="C5">
        <v>345.17686099999997</v>
      </c>
      <c r="D5" t="s">
        <v>58</v>
      </c>
      <c r="E5">
        <v>2</v>
      </c>
      <c r="F5">
        <v>12209</v>
      </c>
      <c r="G5">
        <v>12006</v>
      </c>
      <c r="H5">
        <v>12627</v>
      </c>
      <c r="I5">
        <v>12921</v>
      </c>
      <c r="J5">
        <v>12792</v>
      </c>
      <c r="K5">
        <v>11936</v>
      </c>
      <c r="L5">
        <v>16940</v>
      </c>
      <c r="M5">
        <v>15370</v>
      </c>
      <c r="N5">
        <v>16952</v>
      </c>
      <c r="O5">
        <v>16993</v>
      </c>
      <c r="P5">
        <v>17933</v>
      </c>
      <c r="Q5">
        <v>15440</v>
      </c>
      <c r="R5">
        <v>17100</v>
      </c>
      <c r="S5">
        <v>16491</v>
      </c>
      <c r="T5">
        <v>18315</v>
      </c>
      <c r="U5">
        <v>826</v>
      </c>
      <c r="V5">
        <v>1025</v>
      </c>
      <c r="W5">
        <v>694</v>
      </c>
      <c r="X5">
        <v>728</v>
      </c>
    </row>
    <row r="6" spans="1:24" x14ac:dyDescent="0.25">
      <c r="A6" t="s">
        <v>56</v>
      </c>
      <c r="B6" t="s">
        <v>66</v>
      </c>
      <c r="C6">
        <v>348.68544300000002</v>
      </c>
      <c r="D6" t="s">
        <v>64</v>
      </c>
      <c r="E6">
        <v>2</v>
      </c>
      <c r="F6">
        <v>801</v>
      </c>
      <c r="G6">
        <v>4693</v>
      </c>
      <c r="H6">
        <v>10237</v>
      </c>
      <c r="I6">
        <v>19183</v>
      </c>
      <c r="J6">
        <v>193094</v>
      </c>
      <c r="K6">
        <v>1670795</v>
      </c>
      <c r="L6">
        <v>811</v>
      </c>
      <c r="M6">
        <v>4194</v>
      </c>
      <c r="N6">
        <v>9626</v>
      </c>
      <c r="O6">
        <v>20954</v>
      </c>
      <c r="P6">
        <v>212499</v>
      </c>
      <c r="Q6">
        <v>1834306</v>
      </c>
      <c r="R6">
        <v>43827</v>
      </c>
      <c r="S6">
        <v>41855</v>
      </c>
      <c r="T6">
        <v>42926</v>
      </c>
      <c r="U6">
        <v>300</v>
      </c>
      <c r="V6">
        <v>152</v>
      </c>
      <c r="W6">
        <v>175</v>
      </c>
      <c r="X6">
        <v>213</v>
      </c>
    </row>
    <row r="7" spans="1:24" x14ac:dyDescent="0.25">
      <c r="A7" t="s">
        <v>56</v>
      </c>
      <c r="B7" t="s">
        <v>67</v>
      </c>
      <c r="C7">
        <v>381.68504999999999</v>
      </c>
      <c r="D7" t="s">
        <v>58</v>
      </c>
      <c r="E7">
        <v>2</v>
      </c>
      <c r="F7">
        <v>636543</v>
      </c>
      <c r="G7">
        <v>643201</v>
      </c>
      <c r="H7">
        <v>656705</v>
      </c>
      <c r="I7">
        <v>653968</v>
      </c>
      <c r="J7">
        <v>644301</v>
      </c>
      <c r="K7">
        <v>626583</v>
      </c>
      <c r="L7">
        <v>337045</v>
      </c>
      <c r="M7">
        <v>362808</v>
      </c>
      <c r="N7">
        <v>351570</v>
      </c>
      <c r="O7">
        <v>363910</v>
      </c>
      <c r="P7">
        <v>368599</v>
      </c>
      <c r="Q7">
        <v>348114</v>
      </c>
      <c r="R7">
        <v>390003</v>
      </c>
      <c r="S7">
        <v>412311</v>
      </c>
      <c r="T7">
        <v>315242</v>
      </c>
      <c r="U7">
        <v>441</v>
      </c>
      <c r="V7">
        <v>286</v>
      </c>
      <c r="W7">
        <v>238</v>
      </c>
      <c r="X7">
        <v>288</v>
      </c>
    </row>
    <row r="8" spans="1:24" x14ac:dyDescent="0.25">
      <c r="A8" t="s">
        <v>56</v>
      </c>
      <c r="B8" t="s">
        <v>68</v>
      </c>
      <c r="C8">
        <v>385.19363199999998</v>
      </c>
      <c r="D8" t="s">
        <v>64</v>
      </c>
      <c r="E8">
        <v>2</v>
      </c>
      <c r="F8">
        <v>725</v>
      </c>
      <c r="G8">
        <v>14225</v>
      </c>
      <c r="H8">
        <v>38070</v>
      </c>
      <c r="I8">
        <v>68885</v>
      </c>
      <c r="J8">
        <v>744754</v>
      </c>
      <c r="K8">
        <v>7437989</v>
      </c>
      <c r="L8">
        <v>788</v>
      </c>
      <c r="M8">
        <v>16493</v>
      </c>
      <c r="N8">
        <v>39328</v>
      </c>
      <c r="O8">
        <v>76772</v>
      </c>
      <c r="P8">
        <v>848157</v>
      </c>
      <c r="Q8">
        <v>8439679</v>
      </c>
      <c r="R8">
        <v>487038</v>
      </c>
      <c r="S8">
        <v>500305</v>
      </c>
      <c r="T8">
        <v>467239</v>
      </c>
      <c r="U8">
        <v>288</v>
      </c>
      <c r="V8">
        <v>362</v>
      </c>
      <c r="W8">
        <v>469</v>
      </c>
      <c r="X8">
        <v>455</v>
      </c>
    </row>
    <row r="9" spans="1:24" x14ac:dyDescent="0.25">
      <c r="A9" t="s">
        <v>56</v>
      </c>
      <c r="B9" t="s">
        <v>69</v>
      </c>
      <c r="C9">
        <v>402.69033200000001</v>
      </c>
      <c r="D9" t="s">
        <v>58</v>
      </c>
      <c r="E9">
        <v>2</v>
      </c>
      <c r="F9">
        <v>59026</v>
      </c>
      <c r="G9">
        <v>57688</v>
      </c>
      <c r="H9">
        <v>59780</v>
      </c>
      <c r="I9">
        <v>65052</v>
      </c>
      <c r="J9">
        <v>60328</v>
      </c>
      <c r="K9">
        <v>53274</v>
      </c>
      <c r="L9">
        <v>92433</v>
      </c>
      <c r="M9">
        <v>97382</v>
      </c>
      <c r="N9">
        <v>90448</v>
      </c>
      <c r="O9">
        <v>97750</v>
      </c>
      <c r="P9">
        <v>93983</v>
      </c>
      <c r="Q9">
        <v>86499</v>
      </c>
      <c r="R9">
        <v>83780</v>
      </c>
      <c r="S9">
        <v>87578</v>
      </c>
      <c r="T9">
        <v>93740</v>
      </c>
      <c r="U9">
        <v>97</v>
      </c>
      <c r="V9">
        <v>199</v>
      </c>
      <c r="W9">
        <v>74</v>
      </c>
      <c r="X9">
        <v>77</v>
      </c>
    </row>
    <row r="10" spans="1:24" x14ac:dyDescent="0.25">
      <c r="A10" t="s">
        <v>56</v>
      </c>
      <c r="B10" t="s">
        <v>70</v>
      </c>
      <c r="C10">
        <v>406.198914</v>
      </c>
      <c r="D10" t="s">
        <v>64</v>
      </c>
      <c r="E10">
        <v>2</v>
      </c>
      <c r="F10">
        <v>2258</v>
      </c>
      <c r="G10">
        <v>11392</v>
      </c>
      <c r="H10">
        <v>23912</v>
      </c>
      <c r="I10">
        <v>40703</v>
      </c>
      <c r="J10">
        <v>391013</v>
      </c>
      <c r="K10">
        <v>3703845</v>
      </c>
      <c r="L10">
        <v>1300</v>
      </c>
      <c r="M10">
        <v>9638</v>
      </c>
      <c r="N10">
        <v>20306</v>
      </c>
      <c r="O10">
        <v>42133</v>
      </c>
      <c r="P10">
        <v>438851</v>
      </c>
      <c r="Q10">
        <v>4222585</v>
      </c>
      <c r="R10">
        <v>244908</v>
      </c>
      <c r="S10">
        <v>249904</v>
      </c>
      <c r="T10">
        <v>240869</v>
      </c>
      <c r="U10">
        <v>267</v>
      </c>
      <c r="V10">
        <v>327</v>
      </c>
      <c r="W10">
        <v>320</v>
      </c>
      <c r="X10">
        <v>441</v>
      </c>
    </row>
    <row r="11" spans="1:24" x14ac:dyDescent="0.25">
      <c r="A11" t="s">
        <v>56</v>
      </c>
      <c r="B11" t="s">
        <v>57</v>
      </c>
      <c r="C11">
        <v>631.78770899999995</v>
      </c>
      <c r="D11" t="s">
        <v>58</v>
      </c>
      <c r="E11">
        <v>2</v>
      </c>
      <c r="F11">
        <v>8722</v>
      </c>
      <c r="G11">
        <v>7804</v>
      </c>
      <c r="H11">
        <v>16974</v>
      </c>
      <c r="I11">
        <v>12395</v>
      </c>
      <c r="J11">
        <v>18173</v>
      </c>
      <c r="K11">
        <v>12502</v>
      </c>
      <c r="L11">
        <v>32196</v>
      </c>
      <c r="M11">
        <v>17898</v>
      </c>
      <c r="N11">
        <v>26307</v>
      </c>
      <c r="O11">
        <v>13596</v>
      </c>
      <c r="P11">
        <v>39556</v>
      </c>
      <c r="Q11">
        <v>18953</v>
      </c>
      <c r="R11">
        <v>13456</v>
      </c>
      <c r="S11">
        <v>31137</v>
      </c>
      <c r="T11">
        <v>30808</v>
      </c>
      <c r="U11">
        <v>7456</v>
      </c>
      <c r="V11">
        <v>433</v>
      </c>
      <c r="W11">
        <v>1721</v>
      </c>
      <c r="X11">
        <v>684</v>
      </c>
    </row>
    <row r="12" spans="1:24" x14ac:dyDescent="0.25">
      <c r="A12" t="s">
        <v>56</v>
      </c>
      <c r="B12" t="s">
        <v>59</v>
      </c>
      <c r="C12">
        <v>652.79299100000003</v>
      </c>
      <c r="D12" t="s">
        <v>58</v>
      </c>
      <c r="E12">
        <v>2</v>
      </c>
      <c r="F12">
        <v>6186</v>
      </c>
      <c r="G12">
        <v>4000</v>
      </c>
      <c r="H12">
        <v>7920</v>
      </c>
      <c r="I12">
        <v>5662</v>
      </c>
      <c r="J12">
        <v>3300</v>
      </c>
      <c r="K12">
        <v>4292</v>
      </c>
      <c r="L12">
        <v>3153</v>
      </c>
      <c r="M12">
        <v>6111</v>
      </c>
      <c r="N12">
        <v>7701</v>
      </c>
      <c r="O12">
        <v>8878</v>
      </c>
      <c r="P12">
        <v>4804</v>
      </c>
      <c r="Q12">
        <v>5930</v>
      </c>
      <c r="R12">
        <v>6794</v>
      </c>
      <c r="S12">
        <v>3383</v>
      </c>
      <c r="T12">
        <v>3845</v>
      </c>
      <c r="U12">
        <v>935</v>
      </c>
      <c r="V12">
        <v>650</v>
      </c>
      <c r="W12">
        <v>531</v>
      </c>
      <c r="X12">
        <v>652</v>
      </c>
    </row>
    <row r="13" spans="1:24" x14ac:dyDescent="0.25">
      <c r="A13" t="s">
        <v>56</v>
      </c>
      <c r="B13" t="s">
        <v>60</v>
      </c>
      <c r="C13">
        <v>689.30118000000004</v>
      </c>
      <c r="D13" t="s">
        <v>58</v>
      </c>
      <c r="E13">
        <v>2</v>
      </c>
      <c r="F13">
        <v>12892</v>
      </c>
      <c r="G13">
        <v>6997</v>
      </c>
      <c r="H13">
        <v>10784</v>
      </c>
      <c r="I13">
        <v>15421</v>
      </c>
      <c r="J13">
        <v>12396</v>
      </c>
      <c r="K13">
        <v>13195</v>
      </c>
      <c r="L13">
        <v>7060</v>
      </c>
      <c r="M13">
        <v>20798</v>
      </c>
      <c r="N13">
        <v>10090</v>
      </c>
      <c r="O13">
        <v>7994</v>
      </c>
      <c r="P13">
        <v>8759</v>
      </c>
      <c r="Q13">
        <v>17719</v>
      </c>
      <c r="R13">
        <v>12409</v>
      </c>
      <c r="S13">
        <v>18812</v>
      </c>
      <c r="T13">
        <v>21295</v>
      </c>
      <c r="U13">
        <v>4004</v>
      </c>
      <c r="V13">
        <v>1062</v>
      </c>
      <c r="W13">
        <v>973</v>
      </c>
      <c r="X13">
        <v>1521</v>
      </c>
    </row>
    <row r="14" spans="1:24" x14ac:dyDescent="0.25">
      <c r="A14" t="s">
        <v>56</v>
      </c>
      <c r="B14" t="s">
        <v>61</v>
      </c>
      <c r="C14">
        <v>710.30646300000001</v>
      </c>
      <c r="D14" t="s">
        <v>58</v>
      </c>
      <c r="E14">
        <v>2</v>
      </c>
      <c r="F14">
        <v>11530</v>
      </c>
      <c r="G14">
        <v>6626</v>
      </c>
      <c r="H14">
        <v>12754</v>
      </c>
      <c r="I14">
        <v>6995</v>
      </c>
      <c r="J14">
        <v>9492</v>
      </c>
      <c r="K14">
        <v>5308</v>
      </c>
      <c r="L14">
        <v>23618</v>
      </c>
      <c r="M14">
        <v>12701</v>
      </c>
      <c r="N14">
        <v>12206</v>
      </c>
      <c r="O14">
        <v>13399</v>
      </c>
      <c r="P14">
        <v>5014</v>
      </c>
      <c r="Q14">
        <v>17141</v>
      </c>
      <c r="R14">
        <v>10010</v>
      </c>
      <c r="S14">
        <v>14331</v>
      </c>
      <c r="T14">
        <v>10532</v>
      </c>
      <c r="U14">
        <v>1084</v>
      </c>
      <c r="V14">
        <v>642</v>
      </c>
      <c r="W14">
        <v>917</v>
      </c>
      <c r="X14">
        <v>1521</v>
      </c>
    </row>
    <row r="15" spans="1:24" x14ac:dyDescent="0.25">
      <c r="A15" t="s">
        <v>56</v>
      </c>
      <c r="B15" t="s">
        <v>71</v>
      </c>
      <c r="C15">
        <v>789.890083</v>
      </c>
      <c r="D15" t="s">
        <v>58</v>
      </c>
      <c r="E15">
        <v>4</v>
      </c>
      <c r="F15">
        <v>611</v>
      </c>
      <c r="G15">
        <v>1715</v>
      </c>
      <c r="H15">
        <v>1510</v>
      </c>
      <c r="I15">
        <v>1647</v>
      </c>
      <c r="J15">
        <v>896</v>
      </c>
      <c r="K15">
        <v>2326</v>
      </c>
      <c r="L15">
        <v>135</v>
      </c>
      <c r="M15">
        <v>876</v>
      </c>
      <c r="N15">
        <v>2103</v>
      </c>
      <c r="O15">
        <v>961</v>
      </c>
      <c r="P15">
        <v>2229</v>
      </c>
      <c r="Q15">
        <v>864</v>
      </c>
      <c r="R15">
        <v>1199</v>
      </c>
      <c r="S15">
        <v>1105</v>
      </c>
      <c r="T15">
        <v>485</v>
      </c>
      <c r="U15">
        <v>825</v>
      </c>
      <c r="V15">
        <v>108</v>
      </c>
      <c r="W15">
        <v>469</v>
      </c>
      <c r="X15">
        <v>136</v>
      </c>
    </row>
    <row r="16" spans="1:24" x14ac:dyDescent="0.25">
      <c r="A16" t="s">
        <v>56</v>
      </c>
      <c r="B16" t="s">
        <v>71</v>
      </c>
      <c r="C16">
        <v>632.11352199999999</v>
      </c>
      <c r="D16" t="s">
        <v>58</v>
      </c>
      <c r="E16">
        <v>5</v>
      </c>
      <c r="F16">
        <v>43415</v>
      </c>
      <c r="G16">
        <v>25637</v>
      </c>
      <c r="H16">
        <v>26028</v>
      </c>
      <c r="I16">
        <v>17801</v>
      </c>
      <c r="J16">
        <v>37917</v>
      </c>
      <c r="K16">
        <v>50124</v>
      </c>
      <c r="L16">
        <v>37096</v>
      </c>
      <c r="M16">
        <v>43374</v>
      </c>
      <c r="N16">
        <v>15028</v>
      </c>
      <c r="O16">
        <v>16628</v>
      </c>
      <c r="P16">
        <v>13676</v>
      </c>
      <c r="Q16">
        <v>46678</v>
      </c>
      <c r="R16">
        <v>28395</v>
      </c>
      <c r="S16">
        <v>46703</v>
      </c>
      <c r="T16">
        <v>10869</v>
      </c>
      <c r="U16">
        <v>4181</v>
      </c>
      <c r="V16">
        <v>516</v>
      </c>
      <c r="W16">
        <v>772</v>
      </c>
      <c r="X16">
        <v>873</v>
      </c>
    </row>
    <row r="17" spans="1:24" x14ac:dyDescent="0.25">
      <c r="A17" t="s">
        <v>56</v>
      </c>
      <c r="B17" t="s">
        <v>72</v>
      </c>
      <c r="C17">
        <v>640.51563499999997</v>
      </c>
      <c r="D17" t="s">
        <v>58</v>
      </c>
      <c r="E17">
        <v>5</v>
      </c>
      <c r="F17">
        <v>16424</v>
      </c>
      <c r="G17">
        <v>17830</v>
      </c>
      <c r="H17">
        <v>18349</v>
      </c>
      <c r="I17">
        <v>4424</v>
      </c>
      <c r="J17">
        <v>22948</v>
      </c>
      <c r="K17">
        <v>21844</v>
      </c>
      <c r="L17">
        <v>4659</v>
      </c>
      <c r="M17">
        <v>7339</v>
      </c>
      <c r="N17">
        <v>14666</v>
      </c>
      <c r="O17">
        <v>5085</v>
      </c>
      <c r="P17">
        <v>13101</v>
      </c>
      <c r="Q17">
        <v>4908</v>
      </c>
      <c r="R17">
        <v>8871</v>
      </c>
      <c r="S17">
        <v>5193</v>
      </c>
      <c r="T17">
        <v>2861</v>
      </c>
      <c r="U17">
        <v>3510</v>
      </c>
      <c r="V17">
        <v>1622</v>
      </c>
      <c r="W17">
        <v>2256</v>
      </c>
      <c r="X17">
        <v>995</v>
      </c>
    </row>
    <row r="18" spans="1:24" x14ac:dyDescent="0.25">
      <c r="A18" t="s">
        <v>56</v>
      </c>
      <c r="B18" t="s">
        <v>73</v>
      </c>
      <c r="C18">
        <v>604.05383700000004</v>
      </c>
      <c r="D18" t="s">
        <v>58</v>
      </c>
      <c r="E18">
        <v>4</v>
      </c>
      <c r="F18">
        <v>6085</v>
      </c>
      <c r="G18">
        <v>5467</v>
      </c>
      <c r="H18">
        <v>6524</v>
      </c>
      <c r="I18">
        <v>3596</v>
      </c>
      <c r="J18">
        <v>7590</v>
      </c>
      <c r="K18">
        <v>5923</v>
      </c>
      <c r="L18">
        <v>24392</v>
      </c>
      <c r="M18">
        <v>35884</v>
      </c>
      <c r="N18">
        <v>35532</v>
      </c>
      <c r="O18">
        <v>36061</v>
      </c>
      <c r="P18">
        <v>36886</v>
      </c>
      <c r="Q18">
        <v>43696</v>
      </c>
      <c r="R18">
        <v>33079</v>
      </c>
      <c r="S18">
        <v>20924</v>
      </c>
      <c r="T18">
        <v>28202</v>
      </c>
      <c r="U18">
        <v>1085</v>
      </c>
      <c r="V18">
        <v>690</v>
      </c>
      <c r="W18">
        <v>446</v>
      </c>
      <c r="X18">
        <v>691</v>
      </c>
    </row>
    <row r="19" spans="1:24" x14ac:dyDescent="0.25">
      <c r="A19" t="s">
        <v>56</v>
      </c>
      <c r="B19" t="s">
        <v>74</v>
      </c>
      <c r="C19">
        <v>655.08968000000004</v>
      </c>
      <c r="D19" t="s">
        <v>58</v>
      </c>
      <c r="E19">
        <v>4</v>
      </c>
      <c r="F19">
        <v>31059</v>
      </c>
      <c r="G19">
        <v>29494</v>
      </c>
      <c r="H19">
        <v>30978</v>
      </c>
      <c r="I19">
        <v>28390</v>
      </c>
      <c r="J19">
        <v>34385</v>
      </c>
      <c r="K19">
        <v>23624</v>
      </c>
      <c r="L19">
        <v>28800</v>
      </c>
      <c r="M19">
        <v>25949</v>
      </c>
      <c r="N19">
        <v>31259</v>
      </c>
      <c r="O19">
        <v>31740</v>
      </c>
      <c r="P19">
        <v>36685</v>
      </c>
      <c r="Q19">
        <v>34532</v>
      </c>
      <c r="R19">
        <v>29595</v>
      </c>
      <c r="S19">
        <v>142771</v>
      </c>
      <c r="T19">
        <v>123562</v>
      </c>
      <c r="U19">
        <v>2296</v>
      </c>
      <c r="V19">
        <v>1426</v>
      </c>
      <c r="W19">
        <v>2233</v>
      </c>
      <c r="X19">
        <v>1646</v>
      </c>
    </row>
    <row r="20" spans="1:24" x14ac:dyDescent="0.25">
      <c r="A20" t="s">
        <v>56</v>
      </c>
      <c r="B20" t="s">
        <v>75</v>
      </c>
      <c r="C20">
        <v>770.17400899999996</v>
      </c>
      <c r="D20" t="s">
        <v>58</v>
      </c>
      <c r="E20">
        <v>4</v>
      </c>
      <c r="F20">
        <v>2777</v>
      </c>
      <c r="G20">
        <v>5558</v>
      </c>
      <c r="H20">
        <v>2829</v>
      </c>
      <c r="I20">
        <v>4004</v>
      </c>
      <c r="J20">
        <v>2897</v>
      </c>
      <c r="K20">
        <v>2388</v>
      </c>
      <c r="L20">
        <v>2944</v>
      </c>
      <c r="M20">
        <v>4813</v>
      </c>
      <c r="N20">
        <v>5595</v>
      </c>
      <c r="O20">
        <v>4784</v>
      </c>
      <c r="P20">
        <v>3627</v>
      </c>
      <c r="Q20">
        <v>3117</v>
      </c>
      <c r="R20">
        <v>4042</v>
      </c>
      <c r="S20">
        <v>5120</v>
      </c>
      <c r="T20">
        <v>4445</v>
      </c>
      <c r="U20">
        <v>2052</v>
      </c>
      <c r="V20">
        <v>776</v>
      </c>
      <c r="W20">
        <v>428</v>
      </c>
      <c r="X20">
        <v>450</v>
      </c>
    </row>
    <row r="21" spans="1:24" x14ac:dyDescent="0.25">
      <c r="A21" t="s">
        <v>56</v>
      </c>
      <c r="B21" t="s">
        <v>76</v>
      </c>
      <c r="C21">
        <v>666.31493499999999</v>
      </c>
      <c r="D21" t="s">
        <v>58</v>
      </c>
      <c r="E21">
        <v>3</v>
      </c>
      <c r="F21">
        <v>12752</v>
      </c>
      <c r="G21">
        <v>13226</v>
      </c>
      <c r="H21">
        <v>10920</v>
      </c>
      <c r="I21">
        <v>13633</v>
      </c>
      <c r="J21">
        <v>15219</v>
      </c>
      <c r="K21">
        <v>12836</v>
      </c>
      <c r="L21">
        <v>100630</v>
      </c>
      <c r="M21">
        <v>111334</v>
      </c>
      <c r="N21">
        <v>96148</v>
      </c>
      <c r="O21">
        <v>126782</v>
      </c>
      <c r="P21">
        <v>133396</v>
      </c>
      <c r="Q21">
        <v>124322</v>
      </c>
      <c r="R21">
        <v>87629</v>
      </c>
      <c r="S21">
        <v>70058</v>
      </c>
      <c r="T21">
        <v>96679</v>
      </c>
      <c r="U21">
        <v>2980</v>
      </c>
      <c r="V21">
        <v>406</v>
      </c>
      <c r="W21">
        <v>625</v>
      </c>
      <c r="X21">
        <v>859</v>
      </c>
    </row>
    <row r="22" spans="1:24" x14ac:dyDescent="0.25">
      <c r="A22" t="s">
        <v>56</v>
      </c>
      <c r="B22" t="s">
        <v>77</v>
      </c>
      <c r="C22">
        <v>279.16830700000003</v>
      </c>
      <c r="D22" t="s">
        <v>58</v>
      </c>
      <c r="E22">
        <v>2</v>
      </c>
      <c r="F22">
        <v>155554</v>
      </c>
      <c r="G22">
        <v>174296</v>
      </c>
      <c r="H22">
        <v>168219</v>
      </c>
      <c r="I22">
        <v>167648</v>
      </c>
      <c r="J22">
        <v>171982</v>
      </c>
      <c r="K22">
        <v>173305</v>
      </c>
      <c r="L22">
        <v>86847</v>
      </c>
      <c r="M22">
        <v>84863</v>
      </c>
      <c r="N22">
        <v>86281</v>
      </c>
      <c r="O22">
        <v>89553</v>
      </c>
      <c r="P22">
        <v>90972</v>
      </c>
      <c r="Q22">
        <v>98662</v>
      </c>
      <c r="R22">
        <v>113908</v>
      </c>
      <c r="S22">
        <v>97546</v>
      </c>
      <c r="T22">
        <v>77223</v>
      </c>
      <c r="U22">
        <v>2280</v>
      </c>
      <c r="V22">
        <v>1278</v>
      </c>
      <c r="W22">
        <v>901</v>
      </c>
      <c r="X22">
        <v>747</v>
      </c>
    </row>
    <row r="23" spans="1:24" x14ac:dyDescent="0.25">
      <c r="A23" t="s">
        <v>56</v>
      </c>
      <c r="B23" t="s">
        <v>78</v>
      </c>
      <c r="C23">
        <v>797.05969400000004</v>
      </c>
      <c r="D23" t="s">
        <v>58</v>
      </c>
      <c r="E23">
        <v>3</v>
      </c>
      <c r="F23">
        <v>2365</v>
      </c>
      <c r="G23">
        <v>4969</v>
      </c>
      <c r="H23">
        <v>3455</v>
      </c>
      <c r="I23">
        <v>2529</v>
      </c>
      <c r="J23">
        <v>3445</v>
      </c>
      <c r="K23">
        <v>4344</v>
      </c>
      <c r="L23">
        <v>3284</v>
      </c>
      <c r="M23">
        <v>7202</v>
      </c>
      <c r="N23">
        <v>4927</v>
      </c>
      <c r="O23">
        <v>5120</v>
      </c>
      <c r="P23">
        <v>5713</v>
      </c>
      <c r="Q23">
        <v>2644</v>
      </c>
      <c r="R23">
        <v>2109</v>
      </c>
      <c r="S23">
        <v>2969</v>
      </c>
      <c r="T23">
        <v>2882</v>
      </c>
      <c r="U23">
        <v>1331</v>
      </c>
      <c r="V23">
        <v>1162</v>
      </c>
      <c r="W23">
        <v>2188</v>
      </c>
      <c r="X23">
        <v>1697</v>
      </c>
    </row>
    <row r="24" spans="1:24" x14ac:dyDescent="0.25">
      <c r="A24" t="s">
        <v>56</v>
      </c>
      <c r="B24" t="s">
        <v>79</v>
      </c>
      <c r="C24">
        <v>405.67943300000002</v>
      </c>
      <c r="D24" t="s">
        <v>58</v>
      </c>
      <c r="E24">
        <v>2</v>
      </c>
      <c r="F24">
        <v>16135</v>
      </c>
      <c r="G24">
        <v>26507</v>
      </c>
      <c r="H24">
        <v>7567</v>
      </c>
      <c r="I24">
        <v>31834</v>
      </c>
      <c r="J24">
        <v>40051</v>
      </c>
      <c r="K24">
        <v>47377</v>
      </c>
      <c r="L24">
        <v>18036</v>
      </c>
      <c r="M24">
        <v>36420</v>
      </c>
      <c r="N24">
        <v>24484</v>
      </c>
      <c r="O24">
        <v>24095</v>
      </c>
      <c r="P24">
        <v>29918</v>
      </c>
      <c r="Q24">
        <v>45678</v>
      </c>
      <c r="R24">
        <v>27739</v>
      </c>
      <c r="S24">
        <v>46444</v>
      </c>
      <c r="T24">
        <v>24526</v>
      </c>
      <c r="U24">
        <v>1120</v>
      </c>
      <c r="V24">
        <v>305</v>
      </c>
      <c r="W24">
        <v>431</v>
      </c>
      <c r="X24">
        <v>733</v>
      </c>
    </row>
    <row r="25" spans="1:24" x14ac:dyDescent="0.25">
      <c r="A25" t="s">
        <v>56</v>
      </c>
      <c r="B25" t="s">
        <v>80</v>
      </c>
      <c r="C25">
        <v>519.86188300000003</v>
      </c>
      <c r="D25" t="s">
        <v>58</v>
      </c>
      <c r="E25">
        <v>3</v>
      </c>
      <c r="F25">
        <v>19238</v>
      </c>
      <c r="G25">
        <v>18135</v>
      </c>
      <c r="H25">
        <v>21260</v>
      </c>
      <c r="I25">
        <v>28728</v>
      </c>
      <c r="J25">
        <v>29585</v>
      </c>
      <c r="K25">
        <v>21059</v>
      </c>
      <c r="L25">
        <v>28342</v>
      </c>
      <c r="M25">
        <v>18610</v>
      </c>
      <c r="N25">
        <v>22989</v>
      </c>
      <c r="O25">
        <v>27485</v>
      </c>
      <c r="P25">
        <v>59986</v>
      </c>
      <c r="Q25">
        <v>24557</v>
      </c>
      <c r="R25">
        <v>22332</v>
      </c>
      <c r="S25">
        <v>14366</v>
      </c>
      <c r="T25">
        <v>54656</v>
      </c>
      <c r="U25">
        <v>1137</v>
      </c>
      <c r="V25">
        <v>998</v>
      </c>
      <c r="W25">
        <v>801</v>
      </c>
      <c r="X25">
        <v>1089</v>
      </c>
    </row>
    <row r="26" spans="1:24" x14ac:dyDescent="0.25">
      <c r="A26" t="s">
        <v>81</v>
      </c>
      <c r="B26" t="s">
        <v>82</v>
      </c>
      <c r="C26">
        <v>367.19759599999998</v>
      </c>
      <c r="D26" t="s">
        <v>58</v>
      </c>
      <c r="E26">
        <v>2</v>
      </c>
      <c r="F26">
        <v>14658</v>
      </c>
      <c r="G26">
        <v>16538</v>
      </c>
      <c r="H26">
        <v>16225</v>
      </c>
      <c r="I26">
        <v>19368</v>
      </c>
      <c r="J26">
        <v>18455</v>
      </c>
      <c r="K26">
        <v>12379</v>
      </c>
      <c r="L26">
        <v>12852</v>
      </c>
      <c r="M26">
        <v>14614</v>
      </c>
      <c r="N26">
        <v>11761</v>
      </c>
      <c r="O26">
        <v>14979</v>
      </c>
      <c r="P26">
        <v>15518</v>
      </c>
      <c r="Q26">
        <v>13301</v>
      </c>
      <c r="R26">
        <v>16139</v>
      </c>
      <c r="S26">
        <v>6820</v>
      </c>
      <c r="T26">
        <v>11542</v>
      </c>
      <c r="U26">
        <v>2994</v>
      </c>
      <c r="V26">
        <v>2210</v>
      </c>
      <c r="W26">
        <v>774</v>
      </c>
      <c r="X26">
        <v>797</v>
      </c>
    </row>
    <row r="27" spans="1:24" x14ac:dyDescent="0.25">
      <c r="A27" t="s">
        <v>81</v>
      </c>
      <c r="B27" t="s">
        <v>83</v>
      </c>
      <c r="C27">
        <v>669.32769599999995</v>
      </c>
      <c r="D27" t="s">
        <v>58</v>
      </c>
      <c r="E27">
        <v>4</v>
      </c>
      <c r="F27">
        <v>40227</v>
      </c>
      <c r="G27">
        <v>32503</v>
      </c>
      <c r="H27">
        <v>39937</v>
      </c>
      <c r="I27">
        <v>35879</v>
      </c>
      <c r="J27">
        <v>48957</v>
      </c>
      <c r="K27">
        <v>48774</v>
      </c>
      <c r="L27">
        <v>43822</v>
      </c>
      <c r="M27">
        <v>36685</v>
      </c>
      <c r="N27">
        <v>28523</v>
      </c>
      <c r="O27">
        <v>41454</v>
      </c>
      <c r="P27">
        <v>24222</v>
      </c>
      <c r="Q27">
        <v>27553</v>
      </c>
      <c r="R27">
        <v>22094</v>
      </c>
      <c r="S27">
        <v>37147</v>
      </c>
      <c r="T27">
        <v>24134</v>
      </c>
      <c r="U27">
        <v>1922</v>
      </c>
      <c r="V27">
        <v>694</v>
      </c>
      <c r="W27">
        <v>560</v>
      </c>
      <c r="X27">
        <v>662</v>
      </c>
    </row>
    <row r="28" spans="1:24" x14ac:dyDescent="0.25">
      <c r="A28" t="s">
        <v>81</v>
      </c>
      <c r="B28" t="s">
        <v>84</v>
      </c>
      <c r="C28">
        <v>653.97780999999998</v>
      </c>
      <c r="D28" t="s">
        <v>58</v>
      </c>
      <c r="E28">
        <v>3</v>
      </c>
      <c r="F28">
        <v>3019</v>
      </c>
      <c r="G28">
        <v>3404</v>
      </c>
      <c r="H28">
        <v>1249</v>
      </c>
      <c r="I28">
        <v>4781</v>
      </c>
      <c r="J28">
        <v>3905</v>
      </c>
      <c r="K28">
        <v>2021</v>
      </c>
      <c r="L28">
        <v>2905</v>
      </c>
      <c r="M28">
        <v>3220</v>
      </c>
      <c r="N28">
        <v>1520</v>
      </c>
      <c r="O28">
        <v>3107</v>
      </c>
      <c r="P28">
        <v>1582</v>
      </c>
      <c r="Q28">
        <v>5226</v>
      </c>
      <c r="R28">
        <v>3376</v>
      </c>
      <c r="S28">
        <v>3168</v>
      </c>
      <c r="T28">
        <v>4042</v>
      </c>
      <c r="U28">
        <v>627</v>
      </c>
      <c r="V28">
        <v>244</v>
      </c>
      <c r="W28">
        <v>313</v>
      </c>
      <c r="X28">
        <v>420</v>
      </c>
    </row>
    <row r="29" spans="1:24" x14ac:dyDescent="0.25">
      <c r="A29" t="s">
        <v>81</v>
      </c>
      <c r="B29" t="s">
        <v>85</v>
      </c>
      <c r="C29">
        <v>774.88991999999996</v>
      </c>
      <c r="D29" t="s">
        <v>58</v>
      </c>
      <c r="E29">
        <v>4</v>
      </c>
      <c r="F29">
        <v>18912</v>
      </c>
      <c r="G29">
        <v>14346</v>
      </c>
      <c r="H29">
        <v>20963</v>
      </c>
      <c r="I29">
        <v>21218</v>
      </c>
      <c r="J29">
        <v>10941</v>
      </c>
      <c r="K29">
        <v>26671</v>
      </c>
      <c r="L29">
        <v>9528</v>
      </c>
      <c r="M29">
        <v>13499</v>
      </c>
      <c r="N29">
        <v>11585</v>
      </c>
      <c r="O29">
        <v>17588</v>
      </c>
      <c r="P29">
        <v>20395</v>
      </c>
      <c r="Q29">
        <v>21258</v>
      </c>
      <c r="R29">
        <v>11695</v>
      </c>
      <c r="S29">
        <v>16852</v>
      </c>
      <c r="T29">
        <v>18254</v>
      </c>
      <c r="U29">
        <v>1202</v>
      </c>
      <c r="V29">
        <v>2177</v>
      </c>
      <c r="W29">
        <v>1391</v>
      </c>
      <c r="X29">
        <v>1355</v>
      </c>
    </row>
    <row r="30" spans="1:24" x14ac:dyDescent="0.25">
      <c r="A30" t="s">
        <v>81</v>
      </c>
      <c r="B30" t="s">
        <v>86</v>
      </c>
      <c r="C30">
        <v>578.322045</v>
      </c>
      <c r="D30" t="s">
        <v>58</v>
      </c>
      <c r="E30">
        <v>2</v>
      </c>
      <c r="F30">
        <v>393091</v>
      </c>
      <c r="G30">
        <v>328457</v>
      </c>
      <c r="H30">
        <v>419614</v>
      </c>
      <c r="I30">
        <v>330054</v>
      </c>
      <c r="J30">
        <v>316553</v>
      </c>
      <c r="K30">
        <v>363191</v>
      </c>
      <c r="L30">
        <v>491959</v>
      </c>
      <c r="M30">
        <v>540055</v>
      </c>
      <c r="N30">
        <v>525958</v>
      </c>
      <c r="O30">
        <v>582388</v>
      </c>
      <c r="P30">
        <v>584862</v>
      </c>
      <c r="Q30">
        <v>626456</v>
      </c>
      <c r="R30">
        <v>338466</v>
      </c>
      <c r="S30">
        <v>459454</v>
      </c>
      <c r="T30">
        <v>459407</v>
      </c>
      <c r="U30">
        <v>2699</v>
      </c>
      <c r="V30">
        <v>2086</v>
      </c>
      <c r="W30">
        <v>587</v>
      </c>
      <c r="X30">
        <v>1806</v>
      </c>
    </row>
    <row r="31" spans="1:24" x14ac:dyDescent="0.25">
      <c r="A31" t="s">
        <v>81</v>
      </c>
      <c r="B31" t="s">
        <v>87</v>
      </c>
      <c r="C31">
        <v>762.98740599999996</v>
      </c>
      <c r="D31" t="s">
        <v>58</v>
      </c>
      <c r="E31">
        <v>5</v>
      </c>
      <c r="F31">
        <v>7649</v>
      </c>
      <c r="G31">
        <v>7509</v>
      </c>
      <c r="H31">
        <v>7869</v>
      </c>
      <c r="I31">
        <v>2487</v>
      </c>
      <c r="J31">
        <v>6487</v>
      </c>
      <c r="K31">
        <v>3646</v>
      </c>
      <c r="L31">
        <v>3412</v>
      </c>
      <c r="M31">
        <v>5493</v>
      </c>
      <c r="N31">
        <v>3801</v>
      </c>
      <c r="O31">
        <v>4954</v>
      </c>
      <c r="P31">
        <v>4472</v>
      </c>
      <c r="Q31">
        <v>5420</v>
      </c>
      <c r="R31">
        <v>5695</v>
      </c>
      <c r="S31">
        <v>6551</v>
      </c>
      <c r="T31">
        <v>7790</v>
      </c>
      <c r="U31">
        <v>570</v>
      </c>
      <c r="V31">
        <v>544</v>
      </c>
      <c r="W31">
        <v>774</v>
      </c>
      <c r="X31">
        <v>467</v>
      </c>
    </row>
    <row r="32" spans="1:24" x14ac:dyDescent="0.25">
      <c r="A32" t="s">
        <v>81</v>
      </c>
      <c r="B32" t="s">
        <v>88</v>
      </c>
      <c r="C32">
        <v>1034.7264259999999</v>
      </c>
      <c r="D32" t="s">
        <v>58</v>
      </c>
      <c r="E32">
        <v>5</v>
      </c>
      <c r="F32">
        <v>3099</v>
      </c>
      <c r="G32">
        <v>2138</v>
      </c>
      <c r="H32">
        <v>1930</v>
      </c>
      <c r="I32">
        <v>2095</v>
      </c>
      <c r="J32">
        <v>1760</v>
      </c>
      <c r="K32">
        <v>1583</v>
      </c>
      <c r="L32">
        <v>3285</v>
      </c>
      <c r="M32">
        <v>2236</v>
      </c>
      <c r="N32">
        <v>3292</v>
      </c>
      <c r="O32">
        <v>3076</v>
      </c>
      <c r="P32">
        <v>1926</v>
      </c>
      <c r="Q32">
        <v>1806</v>
      </c>
      <c r="R32">
        <v>2508</v>
      </c>
      <c r="S32">
        <v>1771</v>
      </c>
      <c r="T32">
        <v>3376</v>
      </c>
      <c r="U32">
        <v>973</v>
      </c>
      <c r="V32">
        <v>443</v>
      </c>
      <c r="W32">
        <v>570</v>
      </c>
      <c r="X32">
        <v>805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>
      <selection sqref="A1:O1"/>
    </sheetView>
  </sheetViews>
  <sheetFormatPr defaultRowHeight="15" x14ac:dyDescent="0.25"/>
  <cols>
    <col min="2" max="2" width="61" bestFit="1" customWidth="1"/>
  </cols>
  <sheetData>
    <row r="1" spans="1:41" x14ac:dyDescent="0.25">
      <c r="A1" s="77" t="s">
        <v>225</v>
      </c>
      <c r="B1" s="77"/>
      <c r="C1" s="77"/>
      <c r="D1" s="77"/>
      <c r="E1" s="77"/>
      <c r="F1" s="78"/>
      <c r="G1" s="63"/>
      <c r="H1" s="63"/>
      <c r="I1" s="63"/>
      <c r="J1" s="63"/>
      <c r="K1" s="63"/>
      <c r="L1" s="63"/>
      <c r="M1" s="63"/>
      <c r="N1" s="63"/>
      <c r="O1" s="63"/>
    </row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  <c r="AO2" t="s">
        <v>55</v>
      </c>
    </row>
    <row r="3" spans="1:41" x14ac:dyDescent="0.25">
      <c r="A3" t="s">
        <v>56</v>
      </c>
      <c r="B3" t="s">
        <v>62</v>
      </c>
      <c r="C3">
        <v>324.17157800000001</v>
      </c>
      <c r="D3" t="s">
        <v>58</v>
      </c>
      <c r="E3">
        <v>2</v>
      </c>
      <c r="F3">
        <v>99189</v>
      </c>
      <c r="G3">
        <v>105666</v>
      </c>
      <c r="H3">
        <v>108407</v>
      </c>
      <c r="I3">
        <v>105988</v>
      </c>
      <c r="J3">
        <v>104739</v>
      </c>
      <c r="K3">
        <v>105525</v>
      </c>
      <c r="L3">
        <v>124090</v>
      </c>
      <c r="M3">
        <v>110622</v>
      </c>
      <c r="N3">
        <v>40546</v>
      </c>
      <c r="O3">
        <v>44727</v>
      </c>
      <c r="P3">
        <v>34874</v>
      </c>
      <c r="Q3">
        <v>34917</v>
      </c>
      <c r="R3">
        <v>36956</v>
      </c>
      <c r="S3">
        <v>36859</v>
      </c>
      <c r="T3">
        <v>84330</v>
      </c>
      <c r="U3">
        <v>81426</v>
      </c>
      <c r="V3">
        <v>79205</v>
      </c>
      <c r="W3">
        <v>85965</v>
      </c>
      <c r="X3">
        <v>77394</v>
      </c>
      <c r="Y3">
        <v>77590</v>
      </c>
      <c r="Z3">
        <v>83210</v>
      </c>
      <c r="AA3">
        <v>82652</v>
      </c>
      <c r="AB3">
        <v>81236</v>
      </c>
      <c r="AC3">
        <v>85082</v>
      </c>
      <c r="AD3">
        <v>77151</v>
      </c>
      <c r="AE3">
        <v>82378</v>
      </c>
      <c r="AF3">
        <v>79056</v>
      </c>
      <c r="AG3">
        <v>86782</v>
      </c>
      <c r="AH3">
        <v>79494</v>
      </c>
      <c r="AI3">
        <v>75952</v>
      </c>
      <c r="AJ3">
        <v>71636</v>
      </c>
      <c r="AK3">
        <v>68137</v>
      </c>
      <c r="AL3">
        <v>61</v>
      </c>
      <c r="AM3">
        <v>176</v>
      </c>
      <c r="AN3">
        <v>125</v>
      </c>
      <c r="AO3">
        <v>105</v>
      </c>
    </row>
    <row r="4" spans="1:41" x14ac:dyDescent="0.25">
      <c r="A4" t="s">
        <v>56</v>
      </c>
      <c r="B4" t="s">
        <v>63</v>
      </c>
      <c r="C4">
        <v>327.68016</v>
      </c>
      <c r="D4" t="s">
        <v>64</v>
      </c>
      <c r="E4">
        <v>2</v>
      </c>
      <c r="F4">
        <v>223494</v>
      </c>
      <c r="G4">
        <v>197472</v>
      </c>
      <c r="H4">
        <v>223999</v>
      </c>
      <c r="I4">
        <v>170422</v>
      </c>
      <c r="J4">
        <v>188015</v>
      </c>
      <c r="K4">
        <v>375092</v>
      </c>
      <c r="L4">
        <v>364009</v>
      </c>
      <c r="M4">
        <v>348508</v>
      </c>
      <c r="N4">
        <v>385172</v>
      </c>
      <c r="O4">
        <v>403626</v>
      </c>
      <c r="P4">
        <v>361453</v>
      </c>
      <c r="Q4">
        <v>394455</v>
      </c>
      <c r="R4">
        <v>367843</v>
      </c>
      <c r="S4">
        <v>375246</v>
      </c>
      <c r="T4">
        <v>844</v>
      </c>
      <c r="U4">
        <v>1475</v>
      </c>
      <c r="V4">
        <v>1678</v>
      </c>
      <c r="W4">
        <v>24660</v>
      </c>
      <c r="X4">
        <v>23876</v>
      </c>
      <c r="Y4">
        <v>25273</v>
      </c>
      <c r="Z4">
        <v>55931</v>
      </c>
      <c r="AA4">
        <v>56684</v>
      </c>
      <c r="AB4">
        <v>53842</v>
      </c>
      <c r="AC4">
        <v>114337</v>
      </c>
      <c r="AD4">
        <v>113705</v>
      </c>
      <c r="AE4">
        <v>114987</v>
      </c>
      <c r="AF4">
        <v>1165880</v>
      </c>
      <c r="AG4">
        <v>1158285</v>
      </c>
      <c r="AH4">
        <v>1090981</v>
      </c>
      <c r="AI4">
        <v>10169600</v>
      </c>
      <c r="AJ4">
        <v>10297304</v>
      </c>
      <c r="AK4">
        <v>9855723</v>
      </c>
      <c r="AL4">
        <v>1038</v>
      </c>
      <c r="AM4">
        <v>565</v>
      </c>
      <c r="AN4">
        <v>794</v>
      </c>
      <c r="AO4">
        <v>873</v>
      </c>
    </row>
    <row r="5" spans="1:41" x14ac:dyDescent="0.25">
      <c r="A5" t="s">
        <v>56</v>
      </c>
      <c r="B5" t="s">
        <v>65</v>
      </c>
      <c r="C5">
        <v>345.17686099999997</v>
      </c>
      <c r="D5" t="s">
        <v>58</v>
      </c>
      <c r="E5">
        <v>2</v>
      </c>
      <c r="F5">
        <v>1749</v>
      </c>
      <c r="G5">
        <v>2391</v>
      </c>
      <c r="H5">
        <v>1857</v>
      </c>
      <c r="I5">
        <v>1990</v>
      </c>
      <c r="J5">
        <v>2686</v>
      </c>
      <c r="K5">
        <v>2635</v>
      </c>
      <c r="L5">
        <v>2571</v>
      </c>
      <c r="M5">
        <v>2274</v>
      </c>
      <c r="N5">
        <v>26752</v>
      </c>
      <c r="O5">
        <v>32571</v>
      </c>
      <c r="P5">
        <v>24578</v>
      </c>
      <c r="Q5">
        <v>31197</v>
      </c>
      <c r="R5">
        <v>33819</v>
      </c>
      <c r="S5">
        <v>34361</v>
      </c>
      <c r="T5">
        <v>1235</v>
      </c>
      <c r="U5">
        <v>1853</v>
      </c>
      <c r="V5">
        <v>2064</v>
      </c>
      <c r="W5">
        <v>2161</v>
      </c>
      <c r="X5">
        <v>1355</v>
      </c>
      <c r="Y5">
        <v>1499</v>
      </c>
      <c r="Z5">
        <v>2382</v>
      </c>
      <c r="AA5">
        <v>2096</v>
      </c>
      <c r="AB5">
        <v>1476</v>
      </c>
      <c r="AC5">
        <v>1948</v>
      </c>
      <c r="AD5">
        <v>1652</v>
      </c>
      <c r="AE5">
        <v>1985</v>
      </c>
      <c r="AF5">
        <v>2082</v>
      </c>
      <c r="AG5">
        <v>2540</v>
      </c>
      <c r="AH5">
        <v>1648</v>
      </c>
      <c r="AI5">
        <v>2220</v>
      </c>
      <c r="AJ5">
        <v>2181</v>
      </c>
      <c r="AK5">
        <v>1669</v>
      </c>
      <c r="AL5">
        <v>1292</v>
      </c>
      <c r="AM5">
        <v>1052</v>
      </c>
      <c r="AN5">
        <v>710</v>
      </c>
      <c r="AO5">
        <v>754</v>
      </c>
    </row>
    <row r="6" spans="1:41" x14ac:dyDescent="0.25">
      <c r="A6" t="s">
        <v>56</v>
      </c>
      <c r="B6" t="s">
        <v>66</v>
      </c>
      <c r="C6">
        <v>348.68544300000002</v>
      </c>
      <c r="D6" t="s">
        <v>64</v>
      </c>
      <c r="E6">
        <v>2</v>
      </c>
      <c r="F6">
        <v>1111</v>
      </c>
      <c r="G6">
        <v>8263</v>
      </c>
      <c r="H6">
        <v>19287</v>
      </c>
      <c r="I6">
        <v>50905</v>
      </c>
      <c r="J6">
        <v>208790</v>
      </c>
      <c r="K6">
        <v>109755</v>
      </c>
      <c r="L6">
        <v>100988</v>
      </c>
      <c r="M6">
        <v>107234</v>
      </c>
      <c r="N6">
        <v>103720</v>
      </c>
      <c r="O6">
        <v>106990</v>
      </c>
      <c r="P6">
        <v>105287</v>
      </c>
      <c r="Q6">
        <v>111619</v>
      </c>
      <c r="R6">
        <v>109587</v>
      </c>
      <c r="S6">
        <v>107337</v>
      </c>
      <c r="T6">
        <v>920</v>
      </c>
      <c r="U6">
        <v>931</v>
      </c>
      <c r="V6">
        <v>1007</v>
      </c>
      <c r="W6">
        <v>9630</v>
      </c>
      <c r="X6">
        <v>9105</v>
      </c>
      <c r="Y6">
        <v>8337</v>
      </c>
      <c r="Z6">
        <v>18580</v>
      </c>
      <c r="AA6">
        <v>17908</v>
      </c>
      <c r="AB6">
        <v>19065</v>
      </c>
      <c r="AC6">
        <v>40515</v>
      </c>
      <c r="AD6">
        <v>36895</v>
      </c>
      <c r="AE6">
        <v>36396</v>
      </c>
      <c r="AF6">
        <v>364663</v>
      </c>
      <c r="AG6">
        <v>354504</v>
      </c>
      <c r="AH6">
        <v>350187</v>
      </c>
      <c r="AI6">
        <v>3307140</v>
      </c>
      <c r="AJ6">
        <v>3322503</v>
      </c>
      <c r="AK6">
        <v>3297224</v>
      </c>
      <c r="AL6">
        <v>320</v>
      </c>
      <c r="AM6">
        <v>192</v>
      </c>
      <c r="AN6">
        <v>324</v>
      </c>
      <c r="AO6">
        <v>249</v>
      </c>
    </row>
    <row r="7" spans="1:41" x14ac:dyDescent="0.25">
      <c r="A7" t="s">
        <v>56</v>
      </c>
      <c r="B7" t="s">
        <v>67</v>
      </c>
      <c r="C7">
        <v>381.68504999999999</v>
      </c>
      <c r="D7" t="s">
        <v>58</v>
      </c>
      <c r="E7">
        <v>2</v>
      </c>
      <c r="F7">
        <v>300098</v>
      </c>
      <c r="G7">
        <v>309473</v>
      </c>
      <c r="H7">
        <v>309623</v>
      </c>
      <c r="I7">
        <v>308148</v>
      </c>
      <c r="J7">
        <v>305811</v>
      </c>
      <c r="K7">
        <v>301406</v>
      </c>
      <c r="L7">
        <v>340189</v>
      </c>
      <c r="M7">
        <v>312825</v>
      </c>
      <c r="N7">
        <v>111176</v>
      </c>
      <c r="O7">
        <v>128217</v>
      </c>
      <c r="P7">
        <v>106180</v>
      </c>
      <c r="Q7">
        <v>94670</v>
      </c>
      <c r="R7">
        <v>107170</v>
      </c>
      <c r="S7">
        <v>108727</v>
      </c>
      <c r="T7">
        <v>258603</v>
      </c>
      <c r="U7">
        <v>244684</v>
      </c>
      <c r="V7">
        <v>235521</v>
      </c>
      <c r="W7">
        <v>246052</v>
      </c>
      <c r="X7">
        <v>238689</v>
      </c>
      <c r="Y7">
        <v>220702</v>
      </c>
      <c r="Z7">
        <v>240059</v>
      </c>
      <c r="AA7">
        <v>234060</v>
      </c>
      <c r="AB7">
        <v>219663</v>
      </c>
      <c r="AC7">
        <v>250218</v>
      </c>
      <c r="AD7">
        <v>234414</v>
      </c>
      <c r="AE7">
        <v>240514</v>
      </c>
      <c r="AF7">
        <v>244220</v>
      </c>
      <c r="AG7">
        <v>245126</v>
      </c>
      <c r="AH7">
        <v>230654</v>
      </c>
      <c r="AI7">
        <v>243536</v>
      </c>
      <c r="AJ7">
        <v>232594</v>
      </c>
      <c r="AK7">
        <v>227600</v>
      </c>
      <c r="AL7">
        <v>441</v>
      </c>
      <c r="AM7">
        <v>286</v>
      </c>
      <c r="AN7">
        <v>238</v>
      </c>
      <c r="AO7">
        <v>288</v>
      </c>
    </row>
    <row r="8" spans="1:41" x14ac:dyDescent="0.25">
      <c r="A8" t="s">
        <v>56</v>
      </c>
      <c r="B8" t="s">
        <v>68</v>
      </c>
      <c r="C8">
        <v>385.19363199999998</v>
      </c>
      <c r="D8" t="s">
        <v>64</v>
      </c>
      <c r="E8">
        <v>2</v>
      </c>
      <c r="F8">
        <v>290580</v>
      </c>
      <c r="G8">
        <v>283553</v>
      </c>
      <c r="H8">
        <v>274031</v>
      </c>
      <c r="I8">
        <v>251688</v>
      </c>
      <c r="J8">
        <v>261706</v>
      </c>
      <c r="K8">
        <v>545046</v>
      </c>
      <c r="L8">
        <v>506527</v>
      </c>
      <c r="M8">
        <v>518296</v>
      </c>
      <c r="N8">
        <v>556667</v>
      </c>
      <c r="O8">
        <v>567536</v>
      </c>
      <c r="P8">
        <v>525415</v>
      </c>
      <c r="Q8">
        <v>586362</v>
      </c>
      <c r="R8">
        <v>533652</v>
      </c>
      <c r="S8">
        <v>532410</v>
      </c>
      <c r="T8">
        <v>1340</v>
      </c>
      <c r="U8">
        <v>919</v>
      </c>
      <c r="V8">
        <v>1345</v>
      </c>
      <c r="W8">
        <v>14788</v>
      </c>
      <c r="X8">
        <v>13858</v>
      </c>
      <c r="Y8">
        <v>13337</v>
      </c>
      <c r="Z8">
        <v>32432</v>
      </c>
      <c r="AA8">
        <v>30834</v>
      </c>
      <c r="AB8">
        <v>28696</v>
      </c>
      <c r="AC8">
        <v>64001</v>
      </c>
      <c r="AD8">
        <v>62367</v>
      </c>
      <c r="AE8">
        <v>62663</v>
      </c>
      <c r="AF8">
        <v>652154</v>
      </c>
      <c r="AG8">
        <v>624520</v>
      </c>
      <c r="AH8">
        <v>594911</v>
      </c>
      <c r="AI8">
        <v>6384561</v>
      </c>
      <c r="AJ8">
        <v>6336585</v>
      </c>
      <c r="AK8">
        <v>6161061</v>
      </c>
      <c r="AL8">
        <v>288</v>
      </c>
      <c r="AM8">
        <v>362</v>
      </c>
      <c r="AN8">
        <v>469</v>
      </c>
      <c r="AO8">
        <v>455</v>
      </c>
    </row>
    <row r="9" spans="1:41" x14ac:dyDescent="0.25">
      <c r="A9" t="s">
        <v>56</v>
      </c>
      <c r="B9" t="s">
        <v>69</v>
      </c>
      <c r="C9">
        <v>402.69033200000001</v>
      </c>
      <c r="D9" t="s">
        <v>58</v>
      </c>
      <c r="E9">
        <v>2</v>
      </c>
      <c r="F9">
        <v>1194</v>
      </c>
      <c r="G9">
        <v>1671</v>
      </c>
      <c r="H9">
        <v>2488</v>
      </c>
      <c r="I9">
        <v>1941</v>
      </c>
      <c r="J9">
        <v>2144</v>
      </c>
      <c r="K9">
        <v>1512</v>
      </c>
      <c r="L9">
        <v>2315</v>
      </c>
      <c r="M9">
        <v>1712</v>
      </c>
      <c r="N9">
        <v>52821</v>
      </c>
      <c r="O9">
        <v>57544</v>
      </c>
      <c r="P9">
        <v>50277</v>
      </c>
      <c r="Q9">
        <v>60982</v>
      </c>
      <c r="R9">
        <v>73170</v>
      </c>
      <c r="S9">
        <v>67507</v>
      </c>
      <c r="T9">
        <v>1135</v>
      </c>
      <c r="U9">
        <v>1296</v>
      </c>
      <c r="V9">
        <v>1616</v>
      </c>
      <c r="W9">
        <v>1515</v>
      </c>
      <c r="X9">
        <v>1805</v>
      </c>
      <c r="Y9">
        <v>1976</v>
      </c>
      <c r="Z9">
        <v>1755</v>
      </c>
      <c r="AA9">
        <v>1600</v>
      </c>
      <c r="AB9">
        <v>1682</v>
      </c>
      <c r="AC9">
        <v>1852</v>
      </c>
      <c r="AD9">
        <v>2213</v>
      </c>
      <c r="AE9">
        <v>1648</v>
      </c>
      <c r="AF9">
        <v>1825</v>
      </c>
      <c r="AG9">
        <v>1942</v>
      </c>
      <c r="AH9">
        <v>1612</v>
      </c>
      <c r="AI9">
        <v>1399</v>
      </c>
      <c r="AJ9">
        <v>1618</v>
      </c>
      <c r="AK9">
        <v>1347</v>
      </c>
      <c r="AL9">
        <v>97</v>
      </c>
      <c r="AM9">
        <v>199</v>
      </c>
      <c r="AN9">
        <v>74</v>
      </c>
      <c r="AO9">
        <v>77</v>
      </c>
    </row>
    <row r="10" spans="1:41" x14ac:dyDescent="0.25">
      <c r="A10" t="s">
        <v>56</v>
      </c>
      <c r="B10" t="s">
        <v>70</v>
      </c>
      <c r="C10">
        <v>406.198914</v>
      </c>
      <c r="D10" t="s">
        <v>64</v>
      </c>
      <c r="E10">
        <v>2</v>
      </c>
      <c r="F10">
        <v>4186</v>
      </c>
      <c r="G10">
        <v>18923</v>
      </c>
      <c r="H10">
        <v>44953</v>
      </c>
      <c r="I10">
        <v>121655</v>
      </c>
      <c r="J10">
        <v>511983</v>
      </c>
      <c r="K10">
        <v>263508</v>
      </c>
      <c r="L10">
        <v>249455</v>
      </c>
      <c r="M10">
        <v>239539</v>
      </c>
      <c r="N10">
        <v>243409</v>
      </c>
      <c r="O10">
        <v>249571</v>
      </c>
      <c r="P10">
        <v>254364</v>
      </c>
      <c r="Q10">
        <v>256314</v>
      </c>
      <c r="R10">
        <v>246639</v>
      </c>
      <c r="S10">
        <v>259335</v>
      </c>
      <c r="T10">
        <v>2873</v>
      </c>
      <c r="U10">
        <v>2629</v>
      </c>
      <c r="V10">
        <v>3235</v>
      </c>
      <c r="W10">
        <v>9992</v>
      </c>
      <c r="X10">
        <v>10634</v>
      </c>
      <c r="Y10">
        <v>10095</v>
      </c>
      <c r="Z10">
        <v>18652</v>
      </c>
      <c r="AA10">
        <v>19812</v>
      </c>
      <c r="AB10">
        <v>18479</v>
      </c>
      <c r="AC10">
        <v>36183</v>
      </c>
      <c r="AD10">
        <v>35633</v>
      </c>
      <c r="AE10">
        <v>34723</v>
      </c>
      <c r="AF10">
        <v>317636</v>
      </c>
      <c r="AG10">
        <v>304680</v>
      </c>
      <c r="AH10">
        <v>303575</v>
      </c>
      <c r="AI10">
        <v>3183453</v>
      </c>
      <c r="AJ10">
        <v>3043697</v>
      </c>
      <c r="AK10">
        <v>2959223</v>
      </c>
      <c r="AL10">
        <v>267</v>
      </c>
      <c r="AM10">
        <v>327</v>
      </c>
      <c r="AN10">
        <v>320</v>
      </c>
      <c r="AO10">
        <v>441</v>
      </c>
    </row>
    <row r="11" spans="1:41" x14ac:dyDescent="0.25">
      <c r="A11" t="s">
        <v>56</v>
      </c>
      <c r="B11" t="s">
        <v>57</v>
      </c>
      <c r="C11">
        <v>631.78770899999995</v>
      </c>
      <c r="D11" t="s">
        <v>58</v>
      </c>
      <c r="E11">
        <v>2</v>
      </c>
      <c r="F11">
        <v>9155</v>
      </c>
      <c r="G11">
        <v>16799</v>
      </c>
      <c r="H11">
        <v>13298</v>
      </c>
      <c r="I11">
        <v>11257</v>
      </c>
      <c r="J11">
        <v>19289</v>
      </c>
      <c r="K11">
        <v>11006</v>
      </c>
      <c r="L11">
        <v>13753</v>
      </c>
      <c r="M11">
        <v>20152</v>
      </c>
      <c r="N11">
        <v>11749</v>
      </c>
      <c r="O11">
        <v>17143</v>
      </c>
      <c r="P11">
        <v>9634</v>
      </c>
      <c r="Q11">
        <v>15710</v>
      </c>
      <c r="R11">
        <v>7047</v>
      </c>
      <c r="S11">
        <v>19402</v>
      </c>
      <c r="T11">
        <v>9845</v>
      </c>
      <c r="U11">
        <v>13933</v>
      </c>
      <c r="V11">
        <v>15362</v>
      </c>
      <c r="W11">
        <v>21852</v>
      </c>
      <c r="X11">
        <v>13913</v>
      </c>
      <c r="Y11">
        <v>8390</v>
      </c>
      <c r="Z11">
        <v>16946</v>
      </c>
      <c r="AA11">
        <v>10060</v>
      </c>
      <c r="AB11">
        <v>12724</v>
      </c>
      <c r="AC11">
        <v>7650</v>
      </c>
      <c r="AD11">
        <v>12701</v>
      </c>
      <c r="AE11">
        <v>10127</v>
      </c>
      <c r="AF11">
        <v>9940</v>
      </c>
      <c r="AG11">
        <v>10954</v>
      </c>
      <c r="AH11">
        <v>11451</v>
      </c>
      <c r="AI11">
        <v>11280</v>
      </c>
      <c r="AJ11">
        <v>10442</v>
      </c>
      <c r="AK11">
        <v>12425</v>
      </c>
      <c r="AL11">
        <v>7456</v>
      </c>
      <c r="AM11">
        <v>433</v>
      </c>
      <c r="AN11">
        <v>1721</v>
      </c>
      <c r="AO11">
        <v>684</v>
      </c>
    </row>
    <row r="12" spans="1:41" x14ac:dyDescent="0.25">
      <c r="A12" t="s">
        <v>56</v>
      </c>
      <c r="B12" t="s">
        <v>59</v>
      </c>
      <c r="C12">
        <v>652.79299100000003</v>
      </c>
      <c r="D12" t="s">
        <v>58</v>
      </c>
      <c r="E12">
        <v>2</v>
      </c>
      <c r="F12">
        <v>11901</v>
      </c>
      <c r="G12">
        <v>16948</v>
      </c>
      <c r="H12">
        <v>14600</v>
      </c>
      <c r="I12">
        <v>17244</v>
      </c>
      <c r="J12">
        <v>13663</v>
      </c>
      <c r="K12">
        <v>15623</v>
      </c>
      <c r="L12">
        <v>13845</v>
      </c>
      <c r="M12">
        <v>4392</v>
      </c>
      <c r="N12">
        <v>16532</v>
      </c>
      <c r="O12">
        <v>14656</v>
      </c>
      <c r="P12">
        <v>15462</v>
      </c>
      <c r="Q12">
        <v>17831</v>
      </c>
      <c r="R12">
        <v>11040</v>
      </c>
      <c r="S12">
        <v>23041</v>
      </c>
      <c r="T12">
        <v>8615</v>
      </c>
      <c r="U12">
        <v>10510</v>
      </c>
      <c r="V12">
        <v>11334</v>
      </c>
      <c r="W12">
        <v>10023</v>
      </c>
      <c r="X12">
        <v>7681</v>
      </c>
      <c r="Y12">
        <v>12309</v>
      </c>
      <c r="Z12">
        <v>12295</v>
      </c>
      <c r="AA12">
        <v>12079</v>
      </c>
      <c r="AB12">
        <v>10843</v>
      </c>
      <c r="AC12">
        <v>9192</v>
      </c>
      <c r="AD12">
        <v>11789</v>
      </c>
      <c r="AE12">
        <v>10702</v>
      </c>
      <c r="AF12">
        <v>11657</v>
      </c>
      <c r="AG12">
        <v>10474</v>
      </c>
      <c r="AH12">
        <v>10084</v>
      </c>
      <c r="AI12">
        <v>2872</v>
      </c>
      <c r="AJ12">
        <v>9458</v>
      </c>
      <c r="AK12">
        <v>12343</v>
      </c>
      <c r="AL12">
        <v>935</v>
      </c>
      <c r="AM12">
        <v>650</v>
      </c>
      <c r="AN12">
        <v>531</v>
      </c>
      <c r="AO12">
        <v>652</v>
      </c>
    </row>
    <row r="13" spans="1:41" x14ac:dyDescent="0.25">
      <c r="A13" t="s">
        <v>56</v>
      </c>
      <c r="B13" t="s">
        <v>60</v>
      </c>
      <c r="C13">
        <v>689.30118000000004</v>
      </c>
      <c r="D13" t="s">
        <v>58</v>
      </c>
      <c r="E13">
        <v>2</v>
      </c>
      <c r="F13">
        <v>20335</v>
      </c>
      <c r="G13">
        <v>30275</v>
      </c>
      <c r="H13">
        <v>23044</v>
      </c>
      <c r="I13">
        <v>28169</v>
      </c>
      <c r="J13">
        <v>36738</v>
      </c>
      <c r="K13">
        <v>5868</v>
      </c>
      <c r="L13">
        <v>26983</v>
      </c>
      <c r="M13">
        <v>15704</v>
      </c>
      <c r="N13">
        <v>19239</v>
      </c>
      <c r="O13">
        <v>19247</v>
      </c>
      <c r="P13">
        <v>20350</v>
      </c>
      <c r="Q13">
        <v>18060</v>
      </c>
      <c r="R13">
        <v>8239</v>
      </c>
      <c r="S13">
        <v>13178</v>
      </c>
      <c r="T13">
        <v>14116</v>
      </c>
      <c r="U13">
        <v>13108</v>
      </c>
      <c r="V13">
        <v>13509</v>
      </c>
      <c r="W13">
        <v>15423</v>
      </c>
      <c r="X13">
        <v>12277</v>
      </c>
      <c r="Y13">
        <v>17879</v>
      </c>
      <c r="Z13">
        <v>16603</v>
      </c>
      <c r="AA13">
        <v>13237</v>
      </c>
      <c r="AB13">
        <v>14871</v>
      </c>
      <c r="AC13">
        <v>16902</v>
      </c>
      <c r="AD13">
        <v>19664</v>
      </c>
      <c r="AE13">
        <v>14365</v>
      </c>
      <c r="AF13">
        <v>15519</v>
      </c>
      <c r="AG13">
        <v>17474</v>
      </c>
      <c r="AH13">
        <v>16457</v>
      </c>
      <c r="AI13">
        <v>21172</v>
      </c>
      <c r="AJ13">
        <v>15125</v>
      </c>
      <c r="AK13">
        <v>19179</v>
      </c>
      <c r="AL13">
        <v>4004</v>
      </c>
      <c r="AM13">
        <v>1062</v>
      </c>
      <c r="AN13">
        <v>973</v>
      </c>
      <c r="AO13">
        <v>1521</v>
      </c>
    </row>
    <row r="14" spans="1:41" x14ac:dyDescent="0.25">
      <c r="A14" t="s">
        <v>56</v>
      </c>
      <c r="B14" t="s">
        <v>61</v>
      </c>
      <c r="C14">
        <v>710.30646300000001</v>
      </c>
      <c r="D14" t="s">
        <v>58</v>
      </c>
      <c r="E14">
        <v>2</v>
      </c>
      <c r="F14">
        <v>8965</v>
      </c>
      <c r="G14">
        <v>183083</v>
      </c>
      <c r="H14">
        <v>21536</v>
      </c>
      <c r="I14">
        <v>235377</v>
      </c>
      <c r="J14">
        <v>210284</v>
      </c>
      <c r="K14">
        <v>129587</v>
      </c>
      <c r="L14">
        <v>44970</v>
      </c>
      <c r="M14">
        <v>270896</v>
      </c>
      <c r="N14">
        <v>332996</v>
      </c>
      <c r="O14">
        <v>381486</v>
      </c>
      <c r="P14">
        <v>336809</v>
      </c>
      <c r="Q14">
        <v>259552</v>
      </c>
      <c r="R14">
        <v>293556</v>
      </c>
      <c r="S14">
        <v>403266</v>
      </c>
      <c r="T14">
        <v>199875</v>
      </c>
      <c r="U14">
        <v>11641</v>
      </c>
      <c r="V14">
        <v>243727</v>
      </c>
      <c r="W14">
        <v>195073</v>
      </c>
      <c r="X14">
        <v>237871</v>
      </c>
      <c r="Y14">
        <v>239591</v>
      </c>
      <c r="Z14">
        <v>218310</v>
      </c>
      <c r="AA14">
        <v>233712</v>
      </c>
      <c r="AB14">
        <v>36974</v>
      </c>
      <c r="AC14">
        <v>249648</v>
      </c>
      <c r="AD14">
        <v>226634</v>
      </c>
      <c r="AE14">
        <v>4562</v>
      </c>
      <c r="AF14">
        <v>258496</v>
      </c>
      <c r="AG14">
        <v>232398</v>
      </c>
      <c r="AH14">
        <v>230996</v>
      </c>
      <c r="AI14">
        <v>24885</v>
      </c>
      <c r="AJ14">
        <v>242375</v>
      </c>
      <c r="AK14">
        <v>183703</v>
      </c>
      <c r="AL14">
        <v>1084</v>
      </c>
      <c r="AM14">
        <v>642</v>
      </c>
      <c r="AN14">
        <v>917</v>
      </c>
      <c r="AO14">
        <v>1521</v>
      </c>
    </row>
    <row r="15" spans="1:41" x14ac:dyDescent="0.25">
      <c r="A15" t="s">
        <v>56</v>
      </c>
      <c r="B15" t="s">
        <v>71</v>
      </c>
      <c r="C15">
        <v>789.890083</v>
      </c>
      <c r="D15" t="s">
        <v>58</v>
      </c>
      <c r="E15">
        <v>4</v>
      </c>
      <c r="F15">
        <v>1703</v>
      </c>
      <c r="G15">
        <v>525</v>
      </c>
      <c r="H15">
        <v>806</v>
      </c>
      <c r="I15">
        <v>528</v>
      </c>
      <c r="J15">
        <v>2571</v>
      </c>
      <c r="K15">
        <v>4336</v>
      </c>
      <c r="L15">
        <v>3686</v>
      </c>
      <c r="M15">
        <v>2421</v>
      </c>
      <c r="N15">
        <v>334</v>
      </c>
      <c r="O15">
        <v>2844</v>
      </c>
      <c r="P15">
        <v>1334</v>
      </c>
      <c r="Q15">
        <v>4431</v>
      </c>
      <c r="R15">
        <v>7707</v>
      </c>
      <c r="S15">
        <v>552</v>
      </c>
      <c r="T15">
        <v>819</v>
      </c>
      <c r="U15">
        <v>434</v>
      </c>
      <c r="V15">
        <v>942</v>
      </c>
      <c r="W15">
        <v>1101</v>
      </c>
      <c r="X15">
        <v>3106</v>
      </c>
      <c r="Y15">
        <v>2770</v>
      </c>
      <c r="Z15">
        <v>4449</v>
      </c>
      <c r="AA15">
        <v>120</v>
      </c>
      <c r="AB15">
        <v>192</v>
      </c>
      <c r="AC15">
        <v>1521</v>
      </c>
      <c r="AD15">
        <v>293</v>
      </c>
      <c r="AE15">
        <v>744</v>
      </c>
      <c r="AF15">
        <v>2282</v>
      </c>
      <c r="AG15">
        <v>1581</v>
      </c>
      <c r="AH15">
        <v>351</v>
      </c>
      <c r="AI15">
        <v>3375</v>
      </c>
      <c r="AJ15">
        <v>241</v>
      </c>
      <c r="AK15">
        <v>2470</v>
      </c>
      <c r="AL15">
        <v>825</v>
      </c>
      <c r="AM15">
        <v>108</v>
      </c>
      <c r="AN15">
        <v>469</v>
      </c>
      <c r="AO15">
        <v>136</v>
      </c>
    </row>
    <row r="16" spans="1:41" x14ac:dyDescent="0.25">
      <c r="A16" t="s">
        <v>56</v>
      </c>
      <c r="B16" t="s">
        <v>71</v>
      </c>
      <c r="C16">
        <v>632.11352199999999</v>
      </c>
      <c r="D16" t="s">
        <v>58</v>
      </c>
      <c r="E16">
        <v>5</v>
      </c>
      <c r="F16">
        <v>70554</v>
      </c>
      <c r="G16">
        <v>46168</v>
      </c>
      <c r="H16">
        <v>38973</v>
      </c>
      <c r="I16">
        <v>36244</v>
      </c>
      <c r="J16">
        <v>45824</v>
      </c>
      <c r="K16">
        <v>65936</v>
      </c>
      <c r="L16">
        <v>60494</v>
      </c>
      <c r="M16">
        <v>19428</v>
      </c>
      <c r="N16">
        <v>43122</v>
      </c>
      <c r="O16">
        <v>64040</v>
      </c>
      <c r="P16">
        <v>61158</v>
      </c>
      <c r="Q16">
        <v>68961</v>
      </c>
      <c r="R16">
        <v>6869</v>
      </c>
      <c r="S16">
        <v>65886</v>
      </c>
      <c r="T16">
        <v>28164</v>
      </c>
      <c r="U16">
        <v>44973</v>
      </c>
      <c r="V16">
        <v>41629</v>
      </c>
      <c r="W16">
        <v>46890</v>
      </c>
      <c r="X16">
        <v>44376</v>
      </c>
      <c r="Y16">
        <v>55255</v>
      </c>
      <c r="Z16">
        <v>67414</v>
      </c>
      <c r="AA16">
        <v>56521</v>
      </c>
      <c r="AB16">
        <v>31788</v>
      </c>
      <c r="AC16">
        <v>59422</v>
      </c>
      <c r="AD16">
        <v>30992</v>
      </c>
      <c r="AE16">
        <v>26398</v>
      </c>
      <c r="AF16">
        <v>49188</v>
      </c>
      <c r="AG16">
        <v>44704</v>
      </c>
      <c r="AH16">
        <v>40846</v>
      </c>
      <c r="AI16">
        <v>46170</v>
      </c>
      <c r="AJ16">
        <v>33768</v>
      </c>
      <c r="AK16">
        <v>44241</v>
      </c>
      <c r="AL16">
        <v>4181</v>
      </c>
      <c r="AM16">
        <v>516</v>
      </c>
      <c r="AN16">
        <v>772</v>
      </c>
      <c r="AO16">
        <v>873</v>
      </c>
    </row>
    <row r="17" spans="1:41" x14ac:dyDescent="0.25">
      <c r="A17" t="s">
        <v>56</v>
      </c>
      <c r="B17" t="s">
        <v>72</v>
      </c>
      <c r="C17">
        <v>640.51563499999997</v>
      </c>
      <c r="D17" t="s">
        <v>58</v>
      </c>
      <c r="E17">
        <v>5</v>
      </c>
      <c r="F17">
        <v>5470</v>
      </c>
      <c r="G17">
        <v>5430</v>
      </c>
      <c r="H17">
        <v>15642</v>
      </c>
      <c r="I17">
        <v>7194</v>
      </c>
      <c r="J17">
        <v>17788</v>
      </c>
      <c r="K17">
        <v>3119</v>
      </c>
      <c r="L17">
        <v>11491</v>
      </c>
      <c r="M17">
        <v>4823</v>
      </c>
      <c r="N17">
        <v>11961</v>
      </c>
      <c r="O17">
        <v>14626</v>
      </c>
      <c r="P17">
        <v>7140</v>
      </c>
      <c r="Q17">
        <v>14387</v>
      </c>
      <c r="R17">
        <v>12397</v>
      </c>
      <c r="S17">
        <v>12040</v>
      </c>
      <c r="T17">
        <v>4909</v>
      </c>
      <c r="U17">
        <v>11181</v>
      </c>
      <c r="V17">
        <v>7750</v>
      </c>
      <c r="W17">
        <v>9543</v>
      </c>
      <c r="X17">
        <v>4517</v>
      </c>
      <c r="Y17">
        <v>5067</v>
      </c>
      <c r="Z17">
        <v>5740</v>
      </c>
      <c r="AA17">
        <v>7116</v>
      </c>
      <c r="AB17">
        <v>4008</v>
      </c>
      <c r="AC17">
        <v>6097</v>
      </c>
      <c r="AD17">
        <v>3738</v>
      </c>
      <c r="AE17">
        <v>10823</v>
      </c>
      <c r="AF17">
        <v>5687</v>
      </c>
      <c r="AG17">
        <v>8663</v>
      </c>
      <c r="AH17">
        <v>3995</v>
      </c>
      <c r="AI17">
        <v>12330</v>
      </c>
      <c r="AJ17">
        <v>3036</v>
      </c>
      <c r="AK17">
        <v>6463</v>
      </c>
      <c r="AL17">
        <v>3510</v>
      </c>
      <c r="AM17">
        <v>1622</v>
      </c>
      <c r="AN17">
        <v>2256</v>
      </c>
      <c r="AO17">
        <v>995</v>
      </c>
    </row>
    <row r="18" spans="1:41" x14ac:dyDescent="0.25">
      <c r="A18" t="s">
        <v>56</v>
      </c>
      <c r="B18" t="s">
        <v>73</v>
      </c>
      <c r="C18">
        <v>604.05383700000004</v>
      </c>
      <c r="D18" t="s">
        <v>58</v>
      </c>
      <c r="E18">
        <v>4</v>
      </c>
      <c r="F18">
        <v>10074</v>
      </c>
      <c r="G18">
        <v>8430</v>
      </c>
      <c r="H18">
        <v>9633</v>
      </c>
      <c r="I18">
        <v>9876</v>
      </c>
      <c r="J18">
        <v>12741</v>
      </c>
      <c r="K18">
        <v>8151</v>
      </c>
      <c r="L18">
        <v>6002</v>
      </c>
      <c r="M18">
        <v>11460</v>
      </c>
      <c r="N18">
        <v>5712</v>
      </c>
      <c r="O18">
        <v>11102</v>
      </c>
      <c r="P18">
        <v>15734</v>
      </c>
      <c r="Q18">
        <v>5610</v>
      </c>
      <c r="R18">
        <v>14877</v>
      </c>
      <c r="S18">
        <v>5105</v>
      </c>
      <c r="T18">
        <v>5896</v>
      </c>
      <c r="U18">
        <v>6774</v>
      </c>
      <c r="V18">
        <v>4476</v>
      </c>
      <c r="W18">
        <v>4763</v>
      </c>
      <c r="X18">
        <v>6701</v>
      </c>
      <c r="Y18">
        <v>5243</v>
      </c>
      <c r="Z18">
        <v>8327</v>
      </c>
      <c r="AA18">
        <v>9154</v>
      </c>
      <c r="AB18">
        <v>3988</v>
      </c>
      <c r="AC18">
        <v>8818</v>
      </c>
      <c r="AD18">
        <v>4997</v>
      </c>
      <c r="AE18">
        <v>4320</v>
      </c>
      <c r="AF18">
        <v>7916</v>
      </c>
      <c r="AG18">
        <v>5703</v>
      </c>
      <c r="AH18">
        <v>6238</v>
      </c>
      <c r="AI18">
        <v>8577</v>
      </c>
      <c r="AJ18">
        <v>3511</v>
      </c>
      <c r="AK18">
        <v>8226</v>
      </c>
      <c r="AL18">
        <v>1085</v>
      </c>
      <c r="AM18">
        <v>690</v>
      </c>
      <c r="AN18">
        <v>446</v>
      </c>
      <c r="AO18">
        <v>691</v>
      </c>
    </row>
    <row r="19" spans="1:41" x14ac:dyDescent="0.25">
      <c r="A19" t="s">
        <v>56</v>
      </c>
      <c r="B19" t="s">
        <v>74</v>
      </c>
      <c r="C19">
        <v>655.08968000000004</v>
      </c>
      <c r="D19" t="s">
        <v>58</v>
      </c>
      <c r="E19">
        <v>4</v>
      </c>
      <c r="F19">
        <v>24070</v>
      </c>
      <c r="G19">
        <v>24735</v>
      </c>
      <c r="H19">
        <v>35725</v>
      </c>
      <c r="I19">
        <v>28688</v>
      </c>
      <c r="J19">
        <v>32949</v>
      </c>
      <c r="K19">
        <v>35310</v>
      </c>
      <c r="L19">
        <v>28009</v>
      </c>
      <c r="M19">
        <v>27506</v>
      </c>
      <c r="N19">
        <v>42585</v>
      </c>
      <c r="O19">
        <v>32341</v>
      </c>
      <c r="P19">
        <v>32480</v>
      </c>
      <c r="Q19">
        <v>38943</v>
      </c>
      <c r="R19">
        <v>24385</v>
      </c>
      <c r="S19">
        <v>27504</v>
      </c>
      <c r="T19">
        <v>25171</v>
      </c>
      <c r="U19">
        <v>24250</v>
      </c>
      <c r="V19">
        <v>24444</v>
      </c>
      <c r="W19">
        <v>25088</v>
      </c>
      <c r="X19">
        <v>22012</v>
      </c>
      <c r="Y19">
        <v>49383</v>
      </c>
      <c r="Z19">
        <v>42785</v>
      </c>
      <c r="AA19">
        <v>19632</v>
      </c>
      <c r="AB19">
        <v>20880</v>
      </c>
      <c r="AC19">
        <v>19624</v>
      </c>
      <c r="AD19">
        <v>29170</v>
      </c>
      <c r="AE19">
        <v>22013</v>
      </c>
      <c r="AF19">
        <v>26416</v>
      </c>
      <c r="AG19">
        <v>50034</v>
      </c>
      <c r="AH19">
        <v>16588</v>
      </c>
      <c r="AI19">
        <v>21600</v>
      </c>
      <c r="AJ19">
        <v>17148</v>
      </c>
      <c r="AK19">
        <v>21551</v>
      </c>
      <c r="AL19">
        <v>2296</v>
      </c>
      <c r="AM19">
        <v>1426</v>
      </c>
      <c r="AN19">
        <v>2233</v>
      </c>
      <c r="AO19">
        <v>1646</v>
      </c>
    </row>
    <row r="20" spans="1:41" x14ac:dyDescent="0.25">
      <c r="A20" t="s">
        <v>56</v>
      </c>
      <c r="B20" t="s">
        <v>75</v>
      </c>
      <c r="C20">
        <v>770.17400899999996</v>
      </c>
      <c r="D20" t="s">
        <v>58</v>
      </c>
      <c r="E20">
        <v>4</v>
      </c>
      <c r="F20">
        <v>2951</v>
      </c>
      <c r="G20">
        <v>2759</v>
      </c>
      <c r="H20">
        <v>2687</v>
      </c>
      <c r="I20">
        <v>3277</v>
      </c>
      <c r="J20">
        <v>3299</v>
      </c>
      <c r="K20">
        <v>1809</v>
      </c>
      <c r="L20">
        <v>6150</v>
      </c>
      <c r="M20">
        <v>3481</v>
      </c>
      <c r="N20">
        <v>4474</v>
      </c>
      <c r="O20">
        <v>2902</v>
      </c>
      <c r="P20">
        <v>3794</v>
      </c>
      <c r="Q20">
        <v>3070</v>
      </c>
      <c r="R20">
        <v>8328</v>
      </c>
      <c r="S20">
        <v>3947</v>
      </c>
      <c r="T20">
        <v>2767</v>
      </c>
      <c r="U20">
        <v>3428</v>
      </c>
      <c r="V20">
        <v>2865</v>
      </c>
      <c r="W20">
        <v>3604</v>
      </c>
      <c r="X20">
        <v>3446</v>
      </c>
      <c r="Y20">
        <v>2311</v>
      </c>
      <c r="Z20">
        <v>3352</v>
      </c>
      <c r="AA20">
        <v>4872</v>
      </c>
      <c r="AB20">
        <v>3509</v>
      </c>
      <c r="AC20">
        <v>2456</v>
      </c>
      <c r="AD20">
        <v>3880</v>
      </c>
      <c r="AE20">
        <v>4928</v>
      </c>
      <c r="AF20">
        <v>1629</v>
      </c>
      <c r="AG20">
        <v>2835</v>
      </c>
      <c r="AH20">
        <v>2764</v>
      </c>
      <c r="AI20">
        <v>2729</v>
      </c>
      <c r="AJ20">
        <v>2608</v>
      </c>
      <c r="AK20">
        <v>2508</v>
      </c>
      <c r="AL20">
        <v>2052</v>
      </c>
      <c r="AM20">
        <v>776</v>
      </c>
      <c r="AN20">
        <v>428</v>
      </c>
      <c r="AO20">
        <v>450</v>
      </c>
    </row>
    <row r="21" spans="1:41" x14ac:dyDescent="0.25">
      <c r="A21" t="s">
        <v>56</v>
      </c>
      <c r="B21" t="s">
        <v>76</v>
      </c>
      <c r="C21">
        <v>666.31493499999999</v>
      </c>
      <c r="D21" t="s">
        <v>58</v>
      </c>
      <c r="E21">
        <v>3</v>
      </c>
      <c r="F21">
        <v>26954</v>
      </c>
      <c r="G21">
        <v>20306</v>
      </c>
      <c r="H21">
        <v>29578</v>
      </c>
      <c r="I21">
        <v>29741</v>
      </c>
      <c r="J21">
        <v>24258</v>
      </c>
      <c r="K21">
        <v>17570</v>
      </c>
      <c r="L21">
        <v>22356</v>
      </c>
      <c r="M21">
        <v>15350</v>
      </c>
      <c r="N21">
        <v>27098</v>
      </c>
      <c r="O21">
        <v>21458</v>
      </c>
      <c r="P21">
        <v>23241</v>
      </c>
      <c r="Q21">
        <v>28281</v>
      </c>
      <c r="R21">
        <v>22495</v>
      </c>
      <c r="S21">
        <v>25585</v>
      </c>
      <c r="T21">
        <v>14545</v>
      </c>
      <c r="U21">
        <v>13673</v>
      </c>
      <c r="V21">
        <v>11236</v>
      </c>
      <c r="W21">
        <v>20743</v>
      </c>
      <c r="X21">
        <v>20141</v>
      </c>
      <c r="Y21">
        <v>19804</v>
      </c>
      <c r="Z21">
        <v>13611</v>
      </c>
      <c r="AA21">
        <v>16697</v>
      </c>
      <c r="AB21">
        <v>16865</v>
      </c>
      <c r="AC21">
        <v>13429</v>
      </c>
      <c r="AD21">
        <v>21791</v>
      </c>
      <c r="AE21">
        <v>16788</v>
      </c>
      <c r="AF21">
        <v>19429</v>
      </c>
      <c r="AG21">
        <v>17015</v>
      </c>
      <c r="AH21">
        <v>18561</v>
      </c>
      <c r="AI21">
        <v>14050</v>
      </c>
      <c r="AJ21">
        <v>19595</v>
      </c>
      <c r="AK21">
        <v>9449</v>
      </c>
      <c r="AL21">
        <v>2980</v>
      </c>
      <c r="AM21">
        <v>406</v>
      </c>
      <c r="AN21">
        <v>625</v>
      </c>
      <c r="AO21">
        <v>859</v>
      </c>
    </row>
    <row r="22" spans="1:41" x14ac:dyDescent="0.25">
      <c r="A22" t="s">
        <v>56</v>
      </c>
      <c r="B22" t="s">
        <v>77</v>
      </c>
      <c r="C22">
        <v>279.16830700000003</v>
      </c>
      <c r="D22" t="s">
        <v>58</v>
      </c>
      <c r="E22">
        <v>2</v>
      </c>
      <c r="F22">
        <v>90760</v>
      </c>
      <c r="G22">
        <v>94036</v>
      </c>
      <c r="H22">
        <v>91212</v>
      </c>
      <c r="I22">
        <v>89303</v>
      </c>
      <c r="J22">
        <v>82638</v>
      </c>
      <c r="K22">
        <v>107928</v>
      </c>
      <c r="L22">
        <v>111184</v>
      </c>
      <c r="M22">
        <v>70493</v>
      </c>
      <c r="N22">
        <v>114729</v>
      </c>
      <c r="O22">
        <v>80527</v>
      </c>
      <c r="P22">
        <v>62639</v>
      </c>
      <c r="Q22">
        <v>135098</v>
      </c>
      <c r="R22">
        <v>46161</v>
      </c>
      <c r="S22">
        <v>87945</v>
      </c>
      <c r="T22">
        <v>62767</v>
      </c>
      <c r="U22">
        <v>55835</v>
      </c>
      <c r="V22">
        <v>51013</v>
      </c>
      <c r="W22">
        <v>62376</v>
      </c>
      <c r="X22">
        <v>56743</v>
      </c>
      <c r="Y22">
        <v>52853</v>
      </c>
      <c r="Z22">
        <v>55080</v>
      </c>
      <c r="AA22">
        <v>64090</v>
      </c>
      <c r="AB22">
        <v>61770</v>
      </c>
      <c r="AC22">
        <v>59472</v>
      </c>
      <c r="AD22">
        <v>62909</v>
      </c>
      <c r="AE22">
        <v>65038</v>
      </c>
      <c r="AF22">
        <v>61189</v>
      </c>
      <c r="AG22">
        <v>65092</v>
      </c>
      <c r="AH22">
        <v>62557</v>
      </c>
      <c r="AI22">
        <v>68732</v>
      </c>
      <c r="AJ22">
        <v>65116</v>
      </c>
      <c r="AK22">
        <v>59084</v>
      </c>
      <c r="AL22">
        <v>2280</v>
      </c>
      <c r="AM22">
        <v>1278</v>
      </c>
      <c r="AN22">
        <v>901</v>
      </c>
      <c r="AO22">
        <v>747</v>
      </c>
    </row>
    <row r="23" spans="1:41" x14ac:dyDescent="0.25">
      <c r="A23" t="s">
        <v>56</v>
      </c>
      <c r="B23" t="s">
        <v>78</v>
      </c>
      <c r="C23">
        <v>797.05969400000004</v>
      </c>
      <c r="D23" t="s">
        <v>58</v>
      </c>
      <c r="E23">
        <v>3</v>
      </c>
      <c r="F23">
        <v>6418</v>
      </c>
      <c r="G23">
        <v>3516</v>
      </c>
      <c r="H23">
        <v>6600</v>
      </c>
      <c r="I23">
        <v>4769</v>
      </c>
      <c r="J23">
        <v>8848</v>
      </c>
      <c r="K23">
        <v>5863</v>
      </c>
      <c r="L23">
        <v>6782</v>
      </c>
      <c r="M23">
        <v>11460</v>
      </c>
      <c r="N23">
        <v>8309</v>
      </c>
      <c r="O23">
        <v>7112</v>
      </c>
      <c r="P23">
        <v>10072</v>
      </c>
      <c r="Q23">
        <v>6312</v>
      </c>
      <c r="R23">
        <v>11109</v>
      </c>
      <c r="S23">
        <v>4924</v>
      </c>
      <c r="T23">
        <v>12669</v>
      </c>
      <c r="U23">
        <v>5116</v>
      </c>
      <c r="V23">
        <v>4211</v>
      </c>
      <c r="W23">
        <v>5394</v>
      </c>
      <c r="X23">
        <v>9261</v>
      </c>
      <c r="Y23">
        <v>4437</v>
      </c>
      <c r="Z23">
        <v>6567</v>
      </c>
      <c r="AA23">
        <v>10726</v>
      </c>
      <c r="AB23">
        <v>7040</v>
      </c>
      <c r="AC23">
        <v>6544</v>
      </c>
      <c r="AD23">
        <v>8330</v>
      </c>
      <c r="AE23">
        <v>4441</v>
      </c>
      <c r="AF23">
        <v>7364</v>
      </c>
      <c r="AG23">
        <v>5447</v>
      </c>
      <c r="AH23">
        <v>5202</v>
      </c>
      <c r="AI23">
        <v>7910</v>
      </c>
      <c r="AJ23">
        <v>6571</v>
      </c>
      <c r="AK23">
        <v>10926</v>
      </c>
      <c r="AL23">
        <v>1331</v>
      </c>
      <c r="AM23">
        <v>1162</v>
      </c>
      <c r="AN23">
        <v>2188</v>
      </c>
      <c r="AO23">
        <v>1697</v>
      </c>
    </row>
    <row r="24" spans="1:41" x14ac:dyDescent="0.25">
      <c r="A24" t="s">
        <v>56</v>
      </c>
      <c r="B24" t="s">
        <v>79</v>
      </c>
      <c r="C24">
        <v>405.67943300000002</v>
      </c>
      <c r="D24" t="s">
        <v>58</v>
      </c>
      <c r="E24">
        <v>2</v>
      </c>
      <c r="F24">
        <v>7661</v>
      </c>
      <c r="G24">
        <v>7180</v>
      </c>
      <c r="H24">
        <v>8027</v>
      </c>
      <c r="I24">
        <v>8331</v>
      </c>
      <c r="J24">
        <v>9275</v>
      </c>
      <c r="K24">
        <v>6516</v>
      </c>
      <c r="L24">
        <v>12931</v>
      </c>
      <c r="M24">
        <v>9787</v>
      </c>
      <c r="N24">
        <v>4285</v>
      </c>
      <c r="O24">
        <v>4913</v>
      </c>
      <c r="P24">
        <v>7694</v>
      </c>
      <c r="Q24">
        <v>13066</v>
      </c>
      <c r="R24">
        <v>8174</v>
      </c>
      <c r="S24">
        <v>8038</v>
      </c>
      <c r="T24">
        <v>6487</v>
      </c>
      <c r="U24">
        <v>4413</v>
      </c>
      <c r="V24">
        <v>7653</v>
      </c>
      <c r="W24">
        <v>5086</v>
      </c>
      <c r="X24">
        <v>5731</v>
      </c>
      <c r="Y24">
        <v>5635</v>
      </c>
      <c r="Z24">
        <v>10449</v>
      </c>
      <c r="AA24">
        <v>6276</v>
      </c>
      <c r="AB24">
        <v>6689</v>
      </c>
      <c r="AC24">
        <v>6567</v>
      </c>
      <c r="AD24">
        <v>6323</v>
      </c>
      <c r="AE24">
        <v>6018</v>
      </c>
      <c r="AF24">
        <v>7453</v>
      </c>
      <c r="AG24">
        <v>8060</v>
      </c>
      <c r="AH24">
        <v>9125</v>
      </c>
      <c r="AI24">
        <v>37110</v>
      </c>
      <c r="AJ24">
        <v>41625</v>
      </c>
      <c r="AK24">
        <v>33320</v>
      </c>
      <c r="AL24">
        <v>1120</v>
      </c>
      <c r="AM24">
        <v>305</v>
      </c>
      <c r="AN24">
        <v>431</v>
      </c>
      <c r="AO24">
        <v>733</v>
      </c>
    </row>
    <row r="25" spans="1:41" x14ac:dyDescent="0.25">
      <c r="A25" t="s">
        <v>56</v>
      </c>
      <c r="B25" t="s">
        <v>80</v>
      </c>
      <c r="C25">
        <v>519.86188300000003</v>
      </c>
      <c r="D25" t="s">
        <v>58</v>
      </c>
      <c r="E25">
        <v>3</v>
      </c>
      <c r="F25">
        <v>27780</v>
      </c>
      <c r="G25">
        <v>21772</v>
      </c>
      <c r="H25">
        <v>28840</v>
      </c>
      <c r="I25">
        <v>19808</v>
      </c>
      <c r="J25">
        <v>11410</v>
      </c>
      <c r="K25">
        <v>18257</v>
      </c>
      <c r="L25">
        <v>21044</v>
      </c>
      <c r="M25">
        <v>15615</v>
      </c>
      <c r="N25">
        <v>38221</v>
      </c>
      <c r="O25">
        <v>17762</v>
      </c>
      <c r="P25">
        <v>17454</v>
      </c>
      <c r="Q25">
        <v>32327</v>
      </c>
      <c r="R25">
        <v>15449</v>
      </c>
      <c r="S25">
        <v>20468</v>
      </c>
      <c r="T25">
        <v>24454</v>
      </c>
      <c r="U25">
        <v>12104</v>
      </c>
      <c r="V25">
        <v>17951</v>
      </c>
      <c r="W25">
        <v>14817</v>
      </c>
      <c r="X25">
        <v>27040</v>
      </c>
      <c r="Y25">
        <v>12369</v>
      </c>
      <c r="Z25">
        <v>22855</v>
      </c>
      <c r="AA25">
        <v>21546</v>
      </c>
      <c r="AB25">
        <v>18781</v>
      </c>
      <c r="AC25">
        <v>13942</v>
      </c>
      <c r="AD25">
        <v>27148</v>
      </c>
      <c r="AE25">
        <v>11627</v>
      </c>
      <c r="AF25">
        <v>10429</v>
      </c>
      <c r="AG25">
        <v>12072</v>
      </c>
      <c r="AH25">
        <v>11178</v>
      </c>
      <c r="AI25">
        <v>25447</v>
      </c>
      <c r="AJ25">
        <v>13150</v>
      </c>
      <c r="AK25">
        <v>13188</v>
      </c>
      <c r="AL25">
        <v>1137</v>
      </c>
      <c r="AM25">
        <v>998</v>
      </c>
      <c r="AN25">
        <v>801</v>
      </c>
      <c r="AO25">
        <v>1089</v>
      </c>
    </row>
    <row r="26" spans="1:41" x14ac:dyDescent="0.25">
      <c r="A26" t="s">
        <v>81</v>
      </c>
      <c r="B26" t="s">
        <v>82</v>
      </c>
      <c r="C26">
        <v>367.19759599999998</v>
      </c>
      <c r="D26" t="s">
        <v>58</v>
      </c>
      <c r="E26">
        <v>2</v>
      </c>
      <c r="F26">
        <v>23702</v>
      </c>
      <c r="G26">
        <v>18646</v>
      </c>
      <c r="H26">
        <v>20137</v>
      </c>
      <c r="I26">
        <v>19273</v>
      </c>
      <c r="J26">
        <v>16324</v>
      </c>
      <c r="K26">
        <v>23272</v>
      </c>
      <c r="L26">
        <v>18771</v>
      </c>
      <c r="M26">
        <v>14255</v>
      </c>
      <c r="N26">
        <v>17967</v>
      </c>
      <c r="O26">
        <v>15449</v>
      </c>
      <c r="P26">
        <v>64013</v>
      </c>
      <c r="Q26">
        <v>20944</v>
      </c>
      <c r="R26">
        <v>12863</v>
      </c>
      <c r="S26">
        <v>15788</v>
      </c>
      <c r="T26">
        <v>15738</v>
      </c>
      <c r="U26">
        <v>13364</v>
      </c>
      <c r="V26">
        <v>16905</v>
      </c>
      <c r="W26">
        <v>17453</v>
      </c>
      <c r="X26">
        <v>17542</v>
      </c>
      <c r="Y26">
        <v>14312</v>
      </c>
      <c r="Z26">
        <v>16031</v>
      </c>
      <c r="AA26">
        <v>18700</v>
      </c>
      <c r="AB26">
        <v>10599</v>
      </c>
      <c r="AC26">
        <v>12502</v>
      </c>
      <c r="AD26">
        <v>13817</v>
      </c>
      <c r="AE26">
        <v>16855</v>
      </c>
      <c r="AF26">
        <v>11955</v>
      </c>
      <c r="AG26">
        <v>13835</v>
      </c>
      <c r="AH26">
        <v>13739</v>
      </c>
      <c r="AI26">
        <v>14054</v>
      </c>
      <c r="AJ26">
        <v>19209</v>
      </c>
      <c r="AK26">
        <v>13192</v>
      </c>
      <c r="AL26">
        <v>2994</v>
      </c>
      <c r="AM26">
        <v>2210</v>
      </c>
      <c r="AN26">
        <v>774</v>
      </c>
      <c r="AO26">
        <v>797</v>
      </c>
    </row>
    <row r="27" spans="1:41" x14ac:dyDescent="0.25">
      <c r="A27" t="s">
        <v>81</v>
      </c>
      <c r="B27" t="s">
        <v>83</v>
      </c>
      <c r="C27">
        <v>669.32769599999995</v>
      </c>
      <c r="D27" t="s">
        <v>58</v>
      </c>
      <c r="E27">
        <v>4</v>
      </c>
      <c r="F27">
        <v>23187</v>
      </c>
      <c r="G27">
        <v>17734</v>
      </c>
      <c r="H27">
        <v>22646</v>
      </c>
      <c r="I27">
        <v>18648</v>
      </c>
      <c r="J27">
        <v>25289</v>
      </c>
      <c r="K27">
        <v>29048</v>
      </c>
      <c r="L27">
        <v>29261</v>
      </c>
      <c r="M27">
        <v>24564</v>
      </c>
      <c r="N27">
        <v>19612</v>
      </c>
      <c r="O27">
        <v>22306</v>
      </c>
      <c r="P27">
        <v>14962</v>
      </c>
      <c r="Q27">
        <v>24798</v>
      </c>
      <c r="R27">
        <v>27191</v>
      </c>
      <c r="S27">
        <v>17901</v>
      </c>
      <c r="T27">
        <v>19868</v>
      </c>
      <c r="U27">
        <v>16548</v>
      </c>
      <c r="V27">
        <v>15422</v>
      </c>
      <c r="W27">
        <v>17769</v>
      </c>
      <c r="X27">
        <v>13228</v>
      </c>
      <c r="Y27">
        <v>14704</v>
      </c>
      <c r="Z27">
        <v>16173</v>
      </c>
      <c r="AA27">
        <v>20684</v>
      </c>
      <c r="AB27">
        <v>17085</v>
      </c>
      <c r="AC27">
        <v>19563</v>
      </c>
      <c r="AD27">
        <v>21367</v>
      </c>
      <c r="AE27">
        <v>16807</v>
      </c>
      <c r="AF27">
        <v>17138</v>
      </c>
      <c r="AG27">
        <v>19485</v>
      </c>
      <c r="AH27">
        <v>20585</v>
      </c>
      <c r="AI27">
        <v>13876</v>
      </c>
      <c r="AJ27">
        <v>21112</v>
      </c>
      <c r="AK27">
        <v>18283</v>
      </c>
      <c r="AL27">
        <v>1922</v>
      </c>
      <c r="AM27">
        <v>694</v>
      </c>
      <c r="AN27">
        <v>560</v>
      </c>
      <c r="AO27">
        <v>662</v>
      </c>
    </row>
    <row r="28" spans="1:41" x14ac:dyDescent="0.25">
      <c r="A28" t="s">
        <v>81</v>
      </c>
      <c r="B28" t="s">
        <v>84</v>
      </c>
      <c r="C28">
        <v>653.97780999999998</v>
      </c>
      <c r="D28" t="s">
        <v>58</v>
      </c>
      <c r="E28">
        <v>3</v>
      </c>
      <c r="F28">
        <v>3237</v>
      </c>
      <c r="G28">
        <v>6175</v>
      </c>
      <c r="H28">
        <v>6012</v>
      </c>
      <c r="I28">
        <v>4984</v>
      </c>
      <c r="J28">
        <v>1912</v>
      </c>
      <c r="K28">
        <v>3337</v>
      </c>
      <c r="L28">
        <v>3441</v>
      </c>
      <c r="M28">
        <v>4750</v>
      </c>
      <c r="N28">
        <v>1288</v>
      </c>
      <c r="O28">
        <v>1947</v>
      </c>
      <c r="P28">
        <v>3556</v>
      </c>
      <c r="Q28">
        <v>3363</v>
      </c>
      <c r="R28">
        <v>3254</v>
      </c>
      <c r="S28">
        <v>1927</v>
      </c>
      <c r="T28">
        <v>1205</v>
      </c>
      <c r="U28">
        <v>3202</v>
      </c>
      <c r="V28">
        <v>977</v>
      </c>
      <c r="W28">
        <v>3525</v>
      </c>
      <c r="X28">
        <v>2012</v>
      </c>
      <c r="Y28">
        <v>1608</v>
      </c>
      <c r="Z28">
        <v>2642</v>
      </c>
      <c r="AA28">
        <v>1482</v>
      </c>
      <c r="AB28">
        <v>2800</v>
      </c>
      <c r="AC28">
        <v>2101</v>
      </c>
      <c r="AD28">
        <v>1368</v>
      </c>
      <c r="AE28">
        <v>2263</v>
      </c>
      <c r="AF28">
        <v>2571</v>
      </c>
      <c r="AG28">
        <v>2028</v>
      </c>
      <c r="AH28">
        <v>1502</v>
      </c>
      <c r="AI28">
        <v>6630</v>
      </c>
      <c r="AJ28">
        <v>6641</v>
      </c>
      <c r="AK28">
        <v>985</v>
      </c>
      <c r="AL28">
        <v>627</v>
      </c>
      <c r="AM28">
        <v>244</v>
      </c>
      <c r="AN28">
        <v>313</v>
      </c>
      <c r="AO28">
        <v>420</v>
      </c>
    </row>
    <row r="29" spans="1:41" x14ac:dyDescent="0.25">
      <c r="A29" t="s">
        <v>81</v>
      </c>
      <c r="B29" t="s">
        <v>85</v>
      </c>
      <c r="C29">
        <v>774.88991999999996</v>
      </c>
      <c r="D29" t="s">
        <v>58</v>
      </c>
      <c r="E29">
        <v>4</v>
      </c>
      <c r="F29">
        <v>18650</v>
      </c>
      <c r="G29">
        <v>13846</v>
      </c>
      <c r="H29">
        <v>18947</v>
      </c>
      <c r="I29">
        <v>16124</v>
      </c>
      <c r="J29">
        <v>18310</v>
      </c>
      <c r="K29">
        <v>20013</v>
      </c>
      <c r="L29">
        <v>22746</v>
      </c>
      <c r="M29">
        <v>25025</v>
      </c>
      <c r="N29">
        <v>16965</v>
      </c>
      <c r="O29">
        <v>34161</v>
      </c>
      <c r="P29">
        <v>21547</v>
      </c>
      <c r="Q29">
        <v>13557</v>
      </c>
      <c r="R29">
        <v>31343</v>
      </c>
      <c r="S29">
        <v>11898</v>
      </c>
      <c r="T29">
        <v>18107</v>
      </c>
      <c r="U29">
        <v>13697</v>
      </c>
      <c r="V29">
        <v>15855</v>
      </c>
      <c r="W29">
        <v>13286</v>
      </c>
      <c r="X29">
        <v>14783</v>
      </c>
      <c r="Y29">
        <v>13315</v>
      </c>
      <c r="Z29">
        <v>16124</v>
      </c>
      <c r="AA29">
        <v>18912</v>
      </c>
      <c r="AB29">
        <v>18690</v>
      </c>
      <c r="AC29">
        <v>14879</v>
      </c>
      <c r="AD29">
        <v>14864</v>
      </c>
      <c r="AE29">
        <v>14907</v>
      </c>
      <c r="AF29">
        <v>13533</v>
      </c>
      <c r="AG29">
        <v>14179</v>
      </c>
      <c r="AH29">
        <v>16169</v>
      </c>
      <c r="AI29">
        <v>15971</v>
      </c>
      <c r="AJ29">
        <v>18086</v>
      </c>
      <c r="AK29">
        <v>8906</v>
      </c>
      <c r="AL29">
        <v>1202</v>
      </c>
      <c r="AM29">
        <v>2177</v>
      </c>
      <c r="AN29">
        <v>1391</v>
      </c>
      <c r="AO29">
        <v>1355</v>
      </c>
    </row>
    <row r="30" spans="1:41" x14ac:dyDescent="0.25">
      <c r="A30" t="s">
        <v>81</v>
      </c>
      <c r="B30" t="s">
        <v>86</v>
      </c>
      <c r="C30">
        <v>578.322045</v>
      </c>
      <c r="D30" t="s">
        <v>58</v>
      </c>
      <c r="E30">
        <v>2</v>
      </c>
      <c r="F30">
        <v>306803</v>
      </c>
      <c r="G30">
        <v>306589</v>
      </c>
      <c r="H30">
        <v>231833</v>
      </c>
      <c r="I30">
        <v>228372</v>
      </c>
      <c r="J30">
        <v>297830</v>
      </c>
      <c r="K30">
        <v>200535</v>
      </c>
      <c r="L30">
        <v>187921</v>
      </c>
      <c r="M30">
        <v>211999</v>
      </c>
      <c r="N30">
        <v>168248</v>
      </c>
      <c r="O30">
        <v>281894</v>
      </c>
      <c r="P30">
        <v>328502</v>
      </c>
      <c r="Q30">
        <v>175577</v>
      </c>
      <c r="R30">
        <v>354626</v>
      </c>
      <c r="S30">
        <v>263101</v>
      </c>
      <c r="T30">
        <v>208573</v>
      </c>
      <c r="U30">
        <v>213836</v>
      </c>
      <c r="V30">
        <v>226840</v>
      </c>
      <c r="W30">
        <v>228286</v>
      </c>
      <c r="X30">
        <v>213127</v>
      </c>
      <c r="Y30">
        <v>206412</v>
      </c>
      <c r="Z30">
        <v>241629</v>
      </c>
      <c r="AA30">
        <v>199555</v>
      </c>
      <c r="AB30">
        <v>183246</v>
      </c>
      <c r="AC30">
        <v>246636</v>
      </c>
      <c r="AD30">
        <v>206624</v>
      </c>
      <c r="AE30">
        <v>183270</v>
      </c>
      <c r="AF30">
        <v>212495</v>
      </c>
      <c r="AG30">
        <v>198051</v>
      </c>
      <c r="AH30">
        <v>211684</v>
      </c>
      <c r="AI30">
        <v>249861</v>
      </c>
      <c r="AJ30">
        <v>226222</v>
      </c>
      <c r="AK30">
        <v>194727</v>
      </c>
      <c r="AL30">
        <v>2699</v>
      </c>
      <c r="AM30">
        <v>2086</v>
      </c>
      <c r="AN30">
        <v>587</v>
      </c>
      <c r="AO30">
        <v>1806</v>
      </c>
    </row>
    <row r="31" spans="1:41" x14ac:dyDescent="0.25">
      <c r="A31" t="s">
        <v>81</v>
      </c>
      <c r="B31" t="s">
        <v>87</v>
      </c>
      <c r="C31">
        <v>762.98740599999996</v>
      </c>
      <c r="D31" t="s">
        <v>58</v>
      </c>
      <c r="E31">
        <v>5</v>
      </c>
      <c r="F31">
        <v>7234</v>
      </c>
      <c r="G31">
        <v>7487</v>
      </c>
      <c r="H31">
        <v>8036</v>
      </c>
      <c r="I31">
        <v>6472</v>
      </c>
      <c r="J31">
        <v>3396</v>
      </c>
      <c r="K31">
        <v>5953</v>
      </c>
      <c r="L31">
        <v>4783</v>
      </c>
      <c r="M31">
        <v>5415</v>
      </c>
      <c r="N31">
        <v>7681</v>
      </c>
      <c r="O31">
        <v>5165</v>
      </c>
      <c r="P31">
        <v>6540</v>
      </c>
      <c r="Q31">
        <v>6345</v>
      </c>
      <c r="R31">
        <v>3895</v>
      </c>
      <c r="S31">
        <v>4973</v>
      </c>
      <c r="T31">
        <v>7141</v>
      </c>
      <c r="U31">
        <v>5648</v>
      </c>
      <c r="V31">
        <v>6581</v>
      </c>
      <c r="W31">
        <v>2778</v>
      </c>
      <c r="X31">
        <v>2595</v>
      </c>
      <c r="Y31">
        <v>4008</v>
      </c>
      <c r="Z31">
        <v>6170</v>
      </c>
      <c r="AA31">
        <v>6932</v>
      </c>
      <c r="AB31">
        <v>5714</v>
      </c>
      <c r="AC31">
        <v>4617</v>
      </c>
      <c r="AD31">
        <v>5608</v>
      </c>
      <c r="AE31">
        <v>3021</v>
      </c>
      <c r="AF31">
        <v>4938</v>
      </c>
      <c r="AG31">
        <v>5903</v>
      </c>
      <c r="AH31">
        <v>5327</v>
      </c>
      <c r="AI31">
        <v>3714</v>
      </c>
      <c r="AJ31">
        <v>4139</v>
      </c>
      <c r="AK31">
        <v>5073</v>
      </c>
      <c r="AL31">
        <v>570</v>
      </c>
      <c r="AM31">
        <v>544</v>
      </c>
      <c r="AN31">
        <v>774</v>
      </c>
      <c r="AO31">
        <v>467</v>
      </c>
    </row>
    <row r="32" spans="1:41" x14ac:dyDescent="0.25">
      <c r="A32" t="s">
        <v>81</v>
      </c>
      <c r="B32" t="s">
        <v>88</v>
      </c>
      <c r="C32">
        <v>1034.7264259999999</v>
      </c>
      <c r="D32" t="s">
        <v>58</v>
      </c>
      <c r="E32">
        <v>5</v>
      </c>
      <c r="F32">
        <v>2172</v>
      </c>
      <c r="G32">
        <v>1999</v>
      </c>
      <c r="H32">
        <v>3667</v>
      </c>
      <c r="I32">
        <v>1849</v>
      </c>
      <c r="J32">
        <v>3555</v>
      </c>
      <c r="K32">
        <v>1929</v>
      </c>
      <c r="L32">
        <v>4582</v>
      </c>
      <c r="M32">
        <v>10147</v>
      </c>
      <c r="N32">
        <v>4625</v>
      </c>
      <c r="O32">
        <v>10164</v>
      </c>
      <c r="P32">
        <v>8700</v>
      </c>
      <c r="Q32">
        <v>3198</v>
      </c>
      <c r="R32">
        <v>16878</v>
      </c>
      <c r="S32">
        <v>4235</v>
      </c>
      <c r="T32">
        <v>10308</v>
      </c>
      <c r="U32">
        <v>4985</v>
      </c>
      <c r="V32">
        <v>6700</v>
      </c>
      <c r="W32">
        <v>14012</v>
      </c>
      <c r="X32">
        <v>14722</v>
      </c>
      <c r="Y32">
        <v>4599</v>
      </c>
      <c r="Z32">
        <v>11047</v>
      </c>
      <c r="AA32">
        <v>15410</v>
      </c>
      <c r="AB32">
        <v>14564</v>
      </c>
      <c r="AC32">
        <v>14269</v>
      </c>
      <c r="AD32">
        <v>11595</v>
      </c>
      <c r="AE32">
        <v>3677</v>
      </c>
      <c r="AF32">
        <v>12996</v>
      </c>
      <c r="AG32">
        <v>5383</v>
      </c>
      <c r="AH32">
        <v>14969</v>
      </c>
      <c r="AI32">
        <v>11167</v>
      </c>
      <c r="AJ32">
        <v>10801</v>
      </c>
      <c r="AK32">
        <v>6518</v>
      </c>
      <c r="AL32">
        <v>973</v>
      </c>
      <c r="AM32">
        <v>443</v>
      </c>
      <c r="AN32">
        <v>570</v>
      </c>
      <c r="AO32">
        <v>805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4"/>
  <sheetViews>
    <sheetView workbookViewId="0">
      <selection sqref="A1:O1"/>
    </sheetView>
  </sheetViews>
  <sheetFormatPr defaultRowHeight="15" x14ac:dyDescent="0.25"/>
  <cols>
    <col min="1" max="1" width="67.28515625" bestFit="1" customWidth="1"/>
    <col min="2" max="2" width="38.7109375" bestFit="1" customWidth="1"/>
    <col min="3" max="3" width="20.140625" bestFit="1" customWidth="1"/>
    <col min="4" max="4" width="17.85546875" bestFit="1" customWidth="1"/>
    <col min="5" max="5" width="21.5703125" bestFit="1" customWidth="1"/>
    <col min="6" max="6" width="62.140625" bestFit="1" customWidth="1"/>
    <col min="7" max="8" width="64.140625" bestFit="1" customWidth="1"/>
    <col min="9" max="9" width="65.140625" bestFit="1" customWidth="1"/>
    <col min="10" max="10" width="66.140625" bestFit="1" customWidth="1"/>
    <col min="11" max="11" width="67.28515625" bestFit="1" customWidth="1"/>
    <col min="12" max="12" width="55.5703125" bestFit="1" customWidth="1"/>
    <col min="13" max="14" width="57.42578125" bestFit="1" customWidth="1"/>
    <col min="15" max="15" width="58.42578125" bestFit="1" customWidth="1"/>
    <col min="16" max="16" width="59.5703125" bestFit="1" customWidth="1"/>
    <col min="17" max="17" width="60.5703125" bestFit="1" customWidth="1"/>
    <col min="18" max="19" width="50.5703125" bestFit="1" customWidth="1"/>
    <col min="20" max="20" width="54.7109375" bestFit="1" customWidth="1"/>
    <col min="21" max="21" width="55.28515625" bestFit="1" customWidth="1"/>
    <col min="22" max="22" width="56.28515625" bestFit="1" customWidth="1"/>
    <col min="23" max="28" width="56.5703125" bestFit="1" customWidth="1"/>
    <col min="29" max="31" width="57.5703125" bestFit="1" customWidth="1"/>
    <col min="32" max="34" width="58.7109375" bestFit="1" customWidth="1"/>
    <col min="35" max="37" width="59.7109375" bestFit="1" customWidth="1"/>
    <col min="38" max="43" width="56.5703125" bestFit="1" customWidth="1"/>
    <col min="44" max="46" width="57.5703125" bestFit="1" customWidth="1"/>
    <col min="47" max="49" width="58.7109375" bestFit="1" customWidth="1"/>
    <col min="50" max="52" width="59.7109375" bestFit="1" customWidth="1"/>
    <col min="53" max="53" width="18.42578125" bestFit="1" customWidth="1"/>
    <col min="54" max="54" width="17.85546875" bestFit="1" customWidth="1"/>
    <col min="55" max="55" width="56.5703125" bestFit="1" customWidth="1"/>
    <col min="56" max="58" width="57.5703125" bestFit="1" customWidth="1"/>
    <col min="59" max="61" width="58.7109375" bestFit="1" customWidth="1"/>
    <col min="62" max="64" width="59.7109375" bestFit="1" customWidth="1"/>
    <col min="65" max="65" width="18.42578125" bestFit="1" customWidth="1"/>
    <col min="66" max="66" width="17.85546875" bestFit="1" customWidth="1"/>
  </cols>
  <sheetData>
    <row r="1" spans="1:24" x14ac:dyDescent="0.25">
      <c r="A1" s="77" t="s">
        <v>226</v>
      </c>
      <c r="B1" s="77"/>
      <c r="C1" s="77"/>
      <c r="D1" s="77"/>
      <c r="E1" s="77"/>
      <c r="F1" s="78"/>
      <c r="G1" s="63"/>
      <c r="H1" s="63"/>
      <c r="I1" s="63"/>
      <c r="J1" s="63"/>
      <c r="K1" s="63"/>
      <c r="L1" s="63"/>
      <c r="M1" s="63"/>
      <c r="N1" s="63"/>
      <c r="O1" s="63"/>
    </row>
    <row r="2" spans="1:24" x14ac:dyDescent="0.25">
      <c r="A2" t="s">
        <v>89</v>
      </c>
    </row>
    <row r="3" spans="1:24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52</v>
      </c>
      <c r="V3" t="s">
        <v>53</v>
      </c>
      <c r="W3" t="s">
        <v>54</v>
      </c>
      <c r="X3" t="s">
        <v>55</v>
      </c>
    </row>
    <row r="4" spans="1:24" x14ac:dyDescent="0.25">
      <c r="A4" t="s">
        <v>56</v>
      </c>
      <c r="B4" t="s">
        <v>62</v>
      </c>
      <c r="C4">
        <v>324.17157800000001</v>
      </c>
      <c r="D4" t="s">
        <v>58</v>
      </c>
      <c r="E4">
        <v>2</v>
      </c>
      <c r="F4">
        <v>223876</v>
      </c>
      <c r="G4">
        <v>225203</v>
      </c>
      <c r="H4">
        <v>216836</v>
      </c>
      <c r="I4">
        <v>211439</v>
      </c>
      <c r="J4">
        <v>226617</v>
      </c>
      <c r="K4">
        <v>197269</v>
      </c>
      <c r="L4">
        <v>119803</v>
      </c>
      <c r="M4">
        <v>125621</v>
      </c>
      <c r="N4">
        <v>125179</v>
      </c>
      <c r="O4">
        <v>131136</v>
      </c>
      <c r="P4">
        <v>116114</v>
      </c>
      <c r="Q4">
        <v>110344</v>
      </c>
      <c r="R4">
        <v>131400</v>
      </c>
      <c r="S4">
        <v>143049</v>
      </c>
      <c r="T4">
        <v>108218</v>
      </c>
      <c r="U4">
        <v>61</v>
      </c>
      <c r="V4">
        <v>176</v>
      </c>
      <c r="W4">
        <v>125</v>
      </c>
      <c r="X4">
        <v>105</v>
      </c>
    </row>
    <row r="5" spans="1:24" x14ac:dyDescent="0.25">
      <c r="A5" t="s">
        <v>56</v>
      </c>
      <c r="B5" t="s">
        <v>63</v>
      </c>
      <c r="C5">
        <v>327.68016</v>
      </c>
      <c r="D5" t="s">
        <v>64</v>
      </c>
      <c r="E5">
        <v>2</v>
      </c>
      <c r="F5">
        <v>3215</v>
      </c>
      <c r="G5">
        <v>27549</v>
      </c>
      <c r="H5">
        <v>67627</v>
      </c>
      <c r="I5">
        <v>134613</v>
      </c>
      <c r="J5">
        <v>1318595</v>
      </c>
      <c r="K5">
        <v>11589282</v>
      </c>
      <c r="L5">
        <v>786</v>
      </c>
      <c r="M5">
        <v>26246</v>
      </c>
      <c r="N5">
        <v>74124</v>
      </c>
      <c r="O5">
        <v>138570</v>
      </c>
      <c r="P5">
        <v>1567034</v>
      </c>
      <c r="Q5">
        <v>12782151</v>
      </c>
      <c r="R5">
        <v>340674</v>
      </c>
      <c r="S5">
        <v>342589</v>
      </c>
      <c r="T5">
        <v>326494</v>
      </c>
      <c r="U5">
        <v>1038</v>
      </c>
      <c r="V5">
        <v>565</v>
      </c>
      <c r="W5">
        <v>794</v>
      </c>
      <c r="X5">
        <v>873</v>
      </c>
    </row>
    <row r="6" spans="1:24" x14ac:dyDescent="0.25">
      <c r="A6" t="s">
        <v>56</v>
      </c>
      <c r="B6" t="s">
        <v>65</v>
      </c>
      <c r="C6">
        <v>345.17686099999997</v>
      </c>
      <c r="D6" t="s">
        <v>58</v>
      </c>
      <c r="E6">
        <v>2</v>
      </c>
      <c r="F6">
        <v>12209</v>
      </c>
      <c r="G6">
        <v>12006</v>
      </c>
      <c r="H6">
        <v>12627</v>
      </c>
      <c r="I6">
        <v>12921</v>
      </c>
      <c r="J6">
        <v>12792</v>
      </c>
      <c r="K6">
        <v>11936</v>
      </c>
      <c r="L6">
        <v>16940</v>
      </c>
      <c r="M6">
        <v>15370</v>
      </c>
      <c r="N6">
        <v>16952</v>
      </c>
      <c r="O6">
        <v>16993</v>
      </c>
      <c r="P6">
        <v>17933</v>
      </c>
      <c r="Q6">
        <v>15440</v>
      </c>
      <c r="R6">
        <v>17100</v>
      </c>
      <c r="S6">
        <v>16491</v>
      </c>
      <c r="T6">
        <v>18315</v>
      </c>
      <c r="U6">
        <v>826</v>
      </c>
      <c r="V6">
        <v>1025</v>
      </c>
      <c r="W6">
        <v>694</v>
      </c>
      <c r="X6">
        <v>728</v>
      </c>
    </row>
    <row r="7" spans="1:24" x14ac:dyDescent="0.25">
      <c r="A7" t="s">
        <v>56</v>
      </c>
      <c r="B7" t="s">
        <v>66</v>
      </c>
      <c r="C7">
        <v>348.68544300000002</v>
      </c>
      <c r="D7" t="s">
        <v>64</v>
      </c>
      <c r="E7">
        <v>2</v>
      </c>
      <c r="F7">
        <v>801</v>
      </c>
      <c r="G7">
        <v>4693</v>
      </c>
      <c r="H7">
        <v>10237</v>
      </c>
      <c r="I7">
        <v>19183</v>
      </c>
      <c r="J7">
        <v>193094</v>
      </c>
      <c r="K7">
        <v>1670795</v>
      </c>
      <c r="L7">
        <v>811</v>
      </c>
      <c r="M7">
        <v>4194</v>
      </c>
      <c r="N7">
        <v>9626</v>
      </c>
      <c r="O7">
        <v>20954</v>
      </c>
      <c r="P7">
        <v>212499</v>
      </c>
      <c r="Q7">
        <v>1834306</v>
      </c>
      <c r="R7">
        <v>43827</v>
      </c>
      <c r="S7">
        <v>41855</v>
      </c>
      <c r="T7">
        <v>42926</v>
      </c>
      <c r="U7">
        <v>300</v>
      </c>
      <c r="V7">
        <v>152</v>
      </c>
      <c r="W7">
        <v>175</v>
      </c>
      <c r="X7">
        <v>213</v>
      </c>
    </row>
    <row r="8" spans="1:24" x14ac:dyDescent="0.25">
      <c r="A8" t="s">
        <v>56</v>
      </c>
      <c r="B8" t="s">
        <v>67</v>
      </c>
      <c r="C8">
        <v>381.68504999999999</v>
      </c>
      <c r="D8" t="s">
        <v>58</v>
      </c>
      <c r="E8">
        <v>2</v>
      </c>
      <c r="F8">
        <v>636543</v>
      </c>
      <c r="G8">
        <v>643201</v>
      </c>
      <c r="H8">
        <v>656705</v>
      </c>
      <c r="I8">
        <v>653968</v>
      </c>
      <c r="J8">
        <v>644301</v>
      </c>
      <c r="K8">
        <v>626583</v>
      </c>
      <c r="L8">
        <v>337045</v>
      </c>
      <c r="M8">
        <v>362808</v>
      </c>
      <c r="N8">
        <v>351570</v>
      </c>
      <c r="O8">
        <v>363910</v>
      </c>
      <c r="P8">
        <v>368599</v>
      </c>
      <c r="Q8">
        <v>348114</v>
      </c>
      <c r="R8">
        <v>390003</v>
      </c>
      <c r="S8">
        <v>412311</v>
      </c>
      <c r="T8">
        <v>315242</v>
      </c>
      <c r="U8">
        <v>441</v>
      </c>
      <c r="V8">
        <v>286</v>
      </c>
      <c r="W8">
        <v>238</v>
      </c>
      <c r="X8">
        <v>288</v>
      </c>
    </row>
    <row r="9" spans="1:24" x14ac:dyDescent="0.25">
      <c r="A9" t="s">
        <v>56</v>
      </c>
      <c r="B9" t="s">
        <v>68</v>
      </c>
      <c r="C9">
        <v>385.19363199999998</v>
      </c>
      <c r="D9" t="s">
        <v>64</v>
      </c>
      <c r="E9">
        <v>2</v>
      </c>
      <c r="F9">
        <v>725</v>
      </c>
      <c r="G9">
        <v>14225</v>
      </c>
      <c r="H9">
        <v>38070</v>
      </c>
      <c r="I9">
        <v>68885</v>
      </c>
      <c r="J9">
        <v>744754</v>
      </c>
      <c r="K9">
        <v>7437989</v>
      </c>
      <c r="L9">
        <v>788</v>
      </c>
      <c r="M9">
        <v>16493</v>
      </c>
      <c r="N9">
        <v>39328</v>
      </c>
      <c r="O9">
        <v>76772</v>
      </c>
      <c r="P9">
        <v>848157</v>
      </c>
      <c r="Q9">
        <v>8439679</v>
      </c>
      <c r="R9">
        <v>487038</v>
      </c>
      <c r="S9">
        <v>500305</v>
      </c>
      <c r="T9">
        <v>467239</v>
      </c>
      <c r="U9">
        <v>288</v>
      </c>
      <c r="V9">
        <v>362</v>
      </c>
      <c r="W9">
        <v>469</v>
      </c>
      <c r="X9">
        <v>455</v>
      </c>
    </row>
    <row r="10" spans="1:24" x14ac:dyDescent="0.25">
      <c r="A10" t="s">
        <v>56</v>
      </c>
      <c r="B10" t="s">
        <v>69</v>
      </c>
      <c r="C10">
        <v>402.69033200000001</v>
      </c>
      <c r="D10" t="s">
        <v>58</v>
      </c>
      <c r="E10">
        <v>2</v>
      </c>
      <c r="F10">
        <v>59026</v>
      </c>
      <c r="G10">
        <v>57688</v>
      </c>
      <c r="H10">
        <v>59780</v>
      </c>
      <c r="I10">
        <v>65052</v>
      </c>
      <c r="J10">
        <v>60328</v>
      </c>
      <c r="K10">
        <v>53274</v>
      </c>
      <c r="L10">
        <v>92433</v>
      </c>
      <c r="M10">
        <v>97382</v>
      </c>
      <c r="N10">
        <v>90448</v>
      </c>
      <c r="O10">
        <v>97750</v>
      </c>
      <c r="P10">
        <v>93983</v>
      </c>
      <c r="Q10">
        <v>86499</v>
      </c>
      <c r="R10">
        <v>83780</v>
      </c>
      <c r="S10">
        <v>87578</v>
      </c>
      <c r="T10">
        <v>93740</v>
      </c>
      <c r="U10">
        <v>97</v>
      </c>
      <c r="V10">
        <v>199</v>
      </c>
      <c r="W10">
        <v>74</v>
      </c>
      <c r="X10">
        <v>77</v>
      </c>
    </row>
    <row r="11" spans="1:24" x14ac:dyDescent="0.25">
      <c r="A11" t="s">
        <v>56</v>
      </c>
      <c r="B11" t="s">
        <v>70</v>
      </c>
      <c r="C11">
        <v>406.198914</v>
      </c>
      <c r="D11" t="s">
        <v>64</v>
      </c>
      <c r="E11">
        <v>2</v>
      </c>
      <c r="F11">
        <v>2258</v>
      </c>
      <c r="G11">
        <v>11392</v>
      </c>
      <c r="H11">
        <v>23912</v>
      </c>
      <c r="I11">
        <v>40703</v>
      </c>
      <c r="J11">
        <v>391013</v>
      </c>
      <c r="K11">
        <v>3703845</v>
      </c>
      <c r="L11">
        <v>1300</v>
      </c>
      <c r="M11">
        <v>9638</v>
      </c>
      <c r="N11">
        <v>20306</v>
      </c>
      <c r="O11">
        <v>42133</v>
      </c>
      <c r="P11">
        <v>438851</v>
      </c>
      <c r="Q11">
        <v>4222585</v>
      </c>
      <c r="R11">
        <v>244908</v>
      </c>
      <c r="S11">
        <v>249904</v>
      </c>
      <c r="T11">
        <v>240869</v>
      </c>
      <c r="U11">
        <v>267</v>
      </c>
      <c r="V11">
        <v>327</v>
      </c>
      <c r="W11">
        <v>320</v>
      </c>
      <c r="X11">
        <v>441</v>
      </c>
    </row>
    <row r="13" spans="1:24" x14ac:dyDescent="0.25">
      <c r="A13" t="s">
        <v>138</v>
      </c>
    </row>
    <row r="14" spans="1:24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  <c r="O14" t="s">
        <v>14</v>
      </c>
      <c r="P14" t="s">
        <v>15</v>
      </c>
      <c r="Q14" t="s">
        <v>16</v>
      </c>
      <c r="R14" t="s">
        <v>17</v>
      </c>
      <c r="S14" t="s">
        <v>18</v>
      </c>
      <c r="T14" t="s">
        <v>19</v>
      </c>
      <c r="U14" t="s">
        <v>52</v>
      </c>
      <c r="V14" t="s">
        <v>53</v>
      </c>
      <c r="W14" t="s">
        <v>54</v>
      </c>
      <c r="X14" t="s">
        <v>55</v>
      </c>
    </row>
    <row r="15" spans="1:24" x14ac:dyDescent="0.25">
      <c r="A15" t="s">
        <v>56</v>
      </c>
      <c r="B15" t="s">
        <v>62</v>
      </c>
      <c r="C15">
        <v>324.17157800000001</v>
      </c>
      <c r="D15" t="s">
        <v>58</v>
      </c>
      <c r="E15">
        <v>2</v>
      </c>
      <c r="F15">
        <f>F4-AVERAGE($U4:$X4)</f>
        <v>223759.25</v>
      </c>
      <c r="G15">
        <f t="shared" ref="G15:X22" si="0">G4-AVERAGE($U4:$X4)</f>
        <v>225086.25</v>
      </c>
      <c r="H15">
        <f t="shared" si="0"/>
        <v>216719.25</v>
      </c>
      <c r="I15">
        <f t="shared" si="0"/>
        <v>211322.25</v>
      </c>
      <c r="J15">
        <f t="shared" si="0"/>
        <v>226500.25</v>
      </c>
      <c r="K15">
        <f t="shared" si="0"/>
        <v>197152.25</v>
      </c>
      <c r="L15">
        <f t="shared" si="0"/>
        <v>119686.25</v>
      </c>
      <c r="M15">
        <f t="shared" si="0"/>
        <v>125504.25</v>
      </c>
      <c r="N15">
        <f t="shared" si="0"/>
        <v>125062.25</v>
      </c>
      <c r="O15">
        <f t="shared" si="0"/>
        <v>131019.25</v>
      </c>
      <c r="P15">
        <f t="shared" si="0"/>
        <v>115997.25</v>
      </c>
      <c r="Q15">
        <f t="shared" si="0"/>
        <v>110227.25</v>
      </c>
      <c r="R15">
        <f t="shared" si="0"/>
        <v>131283.25</v>
      </c>
      <c r="S15">
        <f t="shared" si="0"/>
        <v>142932.25</v>
      </c>
      <c r="T15">
        <f t="shared" si="0"/>
        <v>108101.25</v>
      </c>
      <c r="U15">
        <f t="shared" si="0"/>
        <v>-55.75</v>
      </c>
      <c r="V15">
        <f t="shared" si="0"/>
        <v>59.25</v>
      </c>
      <c r="W15">
        <f t="shared" si="0"/>
        <v>8.25</v>
      </c>
      <c r="X15">
        <f t="shared" si="0"/>
        <v>-11.75</v>
      </c>
    </row>
    <row r="16" spans="1:24" x14ac:dyDescent="0.25">
      <c r="A16" t="s">
        <v>56</v>
      </c>
      <c r="B16" t="s">
        <v>63</v>
      </c>
      <c r="C16">
        <v>327.68016</v>
      </c>
      <c r="D16" t="s">
        <v>64</v>
      </c>
      <c r="E16">
        <v>2</v>
      </c>
      <c r="F16">
        <f t="shared" ref="F16:U22" si="1">F5-AVERAGE($U5:$X5)</f>
        <v>2397.5</v>
      </c>
      <c r="G16">
        <f t="shared" si="1"/>
        <v>26731.5</v>
      </c>
      <c r="H16">
        <f t="shared" si="1"/>
        <v>66809.5</v>
      </c>
      <c r="I16">
        <f t="shared" si="1"/>
        <v>133795.5</v>
      </c>
      <c r="J16">
        <f t="shared" si="1"/>
        <v>1317777.5</v>
      </c>
      <c r="K16">
        <f t="shared" si="1"/>
        <v>11588464.5</v>
      </c>
      <c r="L16">
        <f t="shared" si="1"/>
        <v>-31.5</v>
      </c>
      <c r="M16">
        <f t="shared" si="1"/>
        <v>25428.5</v>
      </c>
      <c r="N16">
        <f t="shared" si="1"/>
        <v>73306.5</v>
      </c>
      <c r="O16">
        <f t="shared" si="1"/>
        <v>137752.5</v>
      </c>
      <c r="P16">
        <f t="shared" si="1"/>
        <v>1566216.5</v>
      </c>
      <c r="Q16">
        <f t="shared" si="1"/>
        <v>12781333.5</v>
      </c>
      <c r="R16">
        <f t="shared" si="1"/>
        <v>339856.5</v>
      </c>
      <c r="S16">
        <f t="shared" si="1"/>
        <v>341771.5</v>
      </c>
      <c r="T16">
        <f t="shared" si="1"/>
        <v>325676.5</v>
      </c>
      <c r="U16">
        <f t="shared" si="1"/>
        <v>220.5</v>
      </c>
      <c r="V16">
        <f t="shared" si="0"/>
        <v>-252.5</v>
      </c>
      <c r="W16">
        <f t="shared" si="0"/>
        <v>-23.5</v>
      </c>
      <c r="X16">
        <f t="shared" si="0"/>
        <v>55.5</v>
      </c>
    </row>
    <row r="17" spans="1:41" x14ac:dyDescent="0.25">
      <c r="A17" t="s">
        <v>56</v>
      </c>
      <c r="B17" t="s">
        <v>65</v>
      </c>
      <c r="C17">
        <v>345.17686099999997</v>
      </c>
      <c r="D17" t="s">
        <v>58</v>
      </c>
      <c r="E17">
        <v>2</v>
      </c>
      <c r="F17">
        <f t="shared" si="1"/>
        <v>11390.75</v>
      </c>
      <c r="G17">
        <f t="shared" si="0"/>
        <v>11187.75</v>
      </c>
      <c r="H17">
        <f t="shared" si="0"/>
        <v>11808.75</v>
      </c>
      <c r="I17">
        <f t="shared" si="0"/>
        <v>12102.75</v>
      </c>
      <c r="J17">
        <f t="shared" si="0"/>
        <v>11973.75</v>
      </c>
      <c r="K17">
        <f t="shared" si="0"/>
        <v>11117.75</v>
      </c>
      <c r="L17">
        <f t="shared" si="0"/>
        <v>16121.75</v>
      </c>
      <c r="M17">
        <f t="shared" si="0"/>
        <v>14551.75</v>
      </c>
      <c r="N17">
        <f t="shared" si="0"/>
        <v>16133.75</v>
      </c>
      <c r="O17">
        <f t="shared" si="0"/>
        <v>16174.75</v>
      </c>
      <c r="P17">
        <f t="shared" si="0"/>
        <v>17114.75</v>
      </c>
      <c r="Q17">
        <f t="shared" si="0"/>
        <v>14621.75</v>
      </c>
      <c r="R17">
        <f t="shared" si="0"/>
        <v>16281.75</v>
      </c>
      <c r="S17">
        <f t="shared" si="0"/>
        <v>15672.75</v>
      </c>
      <c r="T17">
        <f t="shared" si="0"/>
        <v>17496.75</v>
      </c>
      <c r="U17">
        <f t="shared" si="0"/>
        <v>7.75</v>
      </c>
      <c r="V17">
        <f t="shared" si="0"/>
        <v>206.75</v>
      </c>
      <c r="W17">
        <f t="shared" si="0"/>
        <v>-124.25</v>
      </c>
      <c r="X17">
        <f t="shared" si="0"/>
        <v>-90.25</v>
      </c>
    </row>
    <row r="18" spans="1:41" x14ac:dyDescent="0.25">
      <c r="A18" t="s">
        <v>56</v>
      </c>
      <c r="B18" t="s">
        <v>66</v>
      </c>
      <c r="C18">
        <v>348.68544300000002</v>
      </c>
      <c r="D18" t="s">
        <v>64</v>
      </c>
      <c r="E18">
        <v>2</v>
      </c>
      <c r="F18">
        <f t="shared" si="1"/>
        <v>591</v>
      </c>
      <c r="G18">
        <f t="shared" si="0"/>
        <v>4483</v>
      </c>
      <c r="H18">
        <f t="shared" si="0"/>
        <v>10027</v>
      </c>
      <c r="I18">
        <f t="shared" si="0"/>
        <v>18973</v>
      </c>
      <c r="J18">
        <f t="shared" si="0"/>
        <v>192884</v>
      </c>
      <c r="K18">
        <f t="shared" si="0"/>
        <v>1670585</v>
      </c>
      <c r="L18">
        <f t="shared" si="0"/>
        <v>601</v>
      </c>
      <c r="M18">
        <f t="shared" si="0"/>
        <v>3984</v>
      </c>
      <c r="N18">
        <f t="shared" si="0"/>
        <v>9416</v>
      </c>
      <c r="O18">
        <f t="shared" si="0"/>
        <v>20744</v>
      </c>
      <c r="P18">
        <f t="shared" si="0"/>
        <v>212289</v>
      </c>
      <c r="Q18">
        <f t="shared" si="0"/>
        <v>1834096</v>
      </c>
      <c r="R18">
        <f t="shared" si="0"/>
        <v>43617</v>
      </c>
      <c r="S18">
        <f t="shared" si="0"/>
        <v>41645</v>
      </c>
      <c r="T18">
        <f t="shared" si="0"/>
        <v>42716</v>
      </c>
      <c r="U18">
        <f t="shared" si="0"/>
        <v>90</v>
      </c>
      <c r="V18">
        <f t="shared" si="0"/>
        <v>-58</v>
      </c>
      <c r="W18">
        <f t="shared" si="0"/>
        <v>-35</v>
      </c>
      <c r="X18">
        <f t="shared" si="0"/>
        <v>3</v>
      </c>
    </row>
    <row r="19" spans="1:41" x14ac:dyDescent="0.25">
      <c r="A19" t="s">
        <v>56</v>
      </c>
      <c r="B19" t="s">
        <v>67</v>
      </c>
      <c r="C19">
        <v>381.68504999999999</v>
      </c>
      <c r="D19" t="s">
        <v>58</v>
      </c>
      <c r="E19">
        <v>2</v>
      </c>
      <c r="F19">
        <f t="shared" si="1"/>
        <v>636229.75</v>
      </c>
      <c r="G19">
        <f t="shared" si="0"/>
        <v>642887.75</v>
      </c>
      <c r="H19">
        <f t="shared" si="0"/>
        <v>656391.75</v>
      </c>
      <c r="I19">
        <f t="shared" si="0"/>
        <v>653654.75</v>
      </c>
      <c r="J19">
        <f t="shared" si="0"/>
        <v>643987.75</v>
      </c>
      <c r="K19">
        <f t="shared" si="0"/>
        <v>626269.75</v>
      </c>
      <c r="L19">
        <f t="shared" si="0"/>
        <v>336731.75</v>
      </c>
      <c r="M19">
        <f t="shared" si="0"/>
        <v>362494.75</v>
      </c>
      <c r="N19">
        <f t="shared" si="0"/>
        <v>351256.75</v>
      </c>
      <c r="O19">
        <f t="shared" si="0"/>
        <v>363596.75</v>
      </c>
      <c r="P19">
        <f t="shared" si="0"/>
        <v>368285.75</v>
      </c>
      <c r="Q19">
        <f t="shared" si="0"/>
        <v>347800.75</v>
      </c>
      <c r="R19">
        <f t="shared" si="0"/>
        <v>389689.75</v>
      </c>
      <c r="S19">
        <f t="shared" si="0"/>
        <v>411997.75</v>
      </c>
      <c r="T19">
        <f t="shared" si="0"/>
        <v>314928.75</v>
      </c>
      <c r="U19">
        <f t="shared" si="0"/>
        <v>127.75</v>
      </c>
      <c r="V19">
        <f t="shared" si="0"/>
        <v>-27.25</v>
      </c>
      <c r="W19">
        <f t="shared" si="0"/>
        <v>-75.25</v>
      </c>
      <c r="X19">
        <f t="shared" si="0"/>
        <v>-25.25</v>
      </c>
    </row>
    <row r="20" spans="1:41" x14ac:dyDescent="0.25">
      <c r="A20" t="s">
        <v>56</v>
      </c>
      <c r="B20" t="s">
        <v>68</v>
      </c>
      <c r="C20">
        <v>385.19363199999998</v>
      </c>
      <c r="D20" t="s">
        <v>64</v>
      </c>
      <c r="E20">
        <v>2</v>
      </c>
      <c r="F20">
        <f t="shared" si="1"/>
        <v>331.5</v>
      </c>
      <c r="G20">
        <f t="shared" si="0"/>
        <v>13831.5</v>
      </c>
      <c r="H20">
        <f t="shared" si="0"/>
        <v>37676.5</v>
      </c>
      <c r="I20">
        <f t="shared" si="0"/>
        <v>68491.5</v>
      </c>
      <c r="J20">
        <f t="shared" si="0"/>
        <v>744360.5</v>
      </c>
      <c r="K20">
        <f t="shared" si="0"/>
        <v>7437595.5</v>
      </c>
      <c r="L20">
        <f t="shared" si="0"/>
        <v>394.5</v>
      </c>
      <c r="M20">
        <f t="shared" si="0"/>
        <v>16099.5</v>
      </c>
      <c r="N20">
        <f t="shared" si="0"/>
        <v>38934.5</v>
      </c>
      <c r="O20">
        <f t="shared" si="0"/>
        <v>76378.5</v>
      </c>
      <c r="P20">
        <f t="shared" si="0"/>
        <v>847763.5</v>
      </c>
      <c r="Q20">
        <f t="shared" si="0"/>
        <v>8439285.5</v>
      </c>
      <c r="R20">
        <f t="shared" si="0"/>
        <v>486644.5</v>
      </c>
      <c r="S20">
        <f t="shared" si="0"/>
        <v>499911.5</v>
      </c>
      <c r="T20">
        <f t="shared" si="0"/>
        <v>466845.5</v>
      </c>
      <c r="U20">
        <f t="shared" si="0"/>
        <v>-105.5</v>
      </c>
      <c r="V20">
        <f t="shared" si="0"/>
        <v>-31.5</v>
      </c>
      <c r="W20">
        <f t="shared" si="0"/>
        <v>75.5</v>
      </c>
      <c r="X20">
        <f t="shared" si="0"/>
        <v>61.5</v>
      </c>
    </row>
    <row r="21" spans="1:41" x14ac:dyDescent="0.25">
      <c r="A21" t="s">
        <v>56</v>
      </c>
      <c r="B21" t="s">
        <v>69</v>
      </c>
      <c r="C21">
        <v>402.69033200000001</v>
      </c>
      <c r="D21" t="s">
        <v>58</v>
      </c>
      <c r="E21">
        <v>2</v>
      </c>
      <c r="F21">
        <f t="shared" si="1"/>
        <v>58914.25</v>
      </c>
      <c r="G21">
        <f t="shared" si="0"/>
        <v>57576.25</v>
      </c>
      <c r="H21">
        <f t="shared" si="0"/>
        <v>59668.25</v>
      </c>
      <c r="I21">
        <f t="shared" si="0"/>
        <v>64940.25</v>
      </c>
      <c r="J21">
        <f t="shared" si="0"/>
        <v>60216.25</v>
      </c>
      <c r="K21">
        <f t="shared" si="0"/>
        <v>53162.25</v>
      </c>
      <c r="L21">
        <f t="shared" si="0"/>
        <v>92321.25</v>
      </c>
      <c r="M21">
        <f t="shared" si="0"/>
        <v>97270.25</v>
      </c>
      <c r="N21">
        <f t="shared" si="0"/>
        <v>90336.25</v>
      </c>
      <c r="O21">
        <f t="shared" si="0"/>
        <v>97638.25</v>
      </c>
      <c r="P21">
        <f t="shared" si="0"/>
        <v>93871.25</v>
      </c>
      <c r="Q21">
        <f t="shared" si="0"/>
        <v>86387.25</v>
      </c>
      <c r="R21">
        <f t="shared" si="0"/>
        <v>83668.25</v>
      </c>
      <c r="S21">
        <f t="shared" si="0"/>
        <v>87466.25</v>
      </c>
      <c r="T21">
        <f t="shared" si="0"/>
        <v>93628.25</v>
      </c>
      <c r="U21">
        <f t="shared" si="0"/>
        <v>-14.75</v>
      </c>
      <c r="V21">
        <f t="shared" si="0"/>
        <v>87.25</v>
      </c>
      <c r="W21">
        <f t="shared" si="0"/>
        <v>-37.75</v>
      </c>
      <c r="X21">
        <f t="shared" si="0"/>
        <v>-34.75</v>
      </c>
    </row>
    <row r="22" spans="1:41" x14ac:dyDescent="0.25">
      <c r="A22" t="s">
        <v>56</v>
      </c>
      <c r="B22" t="s">
        <v>70</v>
      </c>
      <c r="C22">
        <v>406.198914</v>
      </c>
      <c r="D22" t="s">
        <v>64</v>
      </c>
      <c r="E22">
        <v>2</v>
      </c>
      <c r="F22">
        <f t="shared" si="1"/>
        <v>1919.25</v>
      </c>
      <c r="G22">
        <f t="shared" si="0"/>
        <v>11053.25</v>
      </c>
      <c r="H22">
        <f t="shared" si="0"/>
        <v>23573.25</v>
      </c>
      <c r="I22">
        <f t="shared" si="0"/>
        <v>40364.25</v>
      </c>
      <c r="J22">
        <f t="shared" si="0"/>
        <v>390674.25</v>
      </c>
      <c r="K22">
        <f t="shared" si="0"/>
        <v>3703506.25</v>
      </c>
      <c r="L22">
        <f t="shared" si="0"/>
        <v>961.25</v>
      </c>
      <c r="M22">
        <f t="shared" si="0"/>
        <v>9299.25</v>
      </c>
      <c r="N22">
        <f t="shared" si="0"/>
        <v>19967.25</v>
      </c>
      <c r="O22">
        <f t="shared" si="0"/>
        <v>41794.25</v>
      </c>
      <c r="P22">
        <f t="shared" si="0"/>
        <v>438512.25</v>
      </c>
      <c r="Q22">
        <f t="shared" si="0"/>
        <v>4222246.25</v>
      </c>
      <c r="R22">
        <f t="shared" si="0"/>
        <v>244569.25</v>
      </c>
      <c r="S22">
        <f t="shared" si="0"/>
        <v>249565.25</v>
      </c>
      <c r="T22">
        <f t="shared" si="0"/>
        <v>240530.25</v>
      </c>
      <c r="U22">
        <f t="shared" si="0"/>
        <v>-71.75</v>
      </c>
      <c r="V22">
        <f t="shared" si="0"/>
        <v>-11.75</v>
      </c>
      <c r="W22">
        <f t="shared" si="0"/>
        <v>-18.75</v>
      </c>
      <c r="X22">
        <f t="shared" si="0"/>
        <v>102.25</v>
      </c>
    </row>
    <row r="24" spans="1:41" x14ac:dyDescent="0.25">
      <c r="A24" t="s">
        <v>90</v>
      </c>
    </row>
    <row r="25" spans="1:41" x14ac:dyDescent="0.2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20</v>
      </c>
      <c r="G25" t="s">
        <v>21</v>
      </c>
      <c r="H25" t="s">
        <v>22</v>
      </c>
      <c r="I25" t="s">
        <v>23</v>
      </c>
      <c r="J25" t="s">
        <v>24</v>
      </c>
      <c r="K25" t="s">
        <v>25</v>
      </c>
      <c r="L25" t="s">
        <v>26</v>
      </c>
      <c r="M25" t="s">
        <v>27</v>
      </c>
      <c r="N25" t="s">
        <v>28</v>
      </c>
      <c r="O25" t="s">
        <v>29</v>
      </c>
      <c r="P25" t="s">
        <v>30</v>
      </c>
      <c r="Q25" t="s">
        <v>31</v>
      </c>
      <c r="R25" t="s">
        <v>32</v>
      </c>
      <c r="S25" t="s">
        <v>33</v>
      </c>
      <c r="T25" t="s">
        <v>34</v>
      </c>
      <c r="U25" t="s">
        <v>35</v>
      </c>
      <c r="V25" t="s">
        <v>36</v>
      </c>
      <c r="W25" t="s">
        <v>37</v>
      </c>
      <c r="X25" t="s">
        <v>38</v>
      </c>
      <c r="Y25" t="s">
        <v>39</v>
      </c>
      <c r="Z25" t="s">
        <v>40</v>
      </c>
      <c r="AA25" t="s">
        <v>41</v>
      </c>
      <c r="AB25" t="s">
        <v>42</v>
      </c>
      <c r="AC25" t="s">
        <v>43</v>
      </c>
      <c r="AD25" t="s">
        <v>44</v>
      </c>
      <c r="AE25" t="s">
        <v>45</v>
      </c>
      <c r="AF25" t="s">
        <v>46</v>
      </c>
      <c r="AG25" t="s">
        <v>47</v>
      </c>
      <c r="AH25" t="s">
        <v>48</v>
      </c>
      <c r="AI25" t="s">
        <v>49</v>
      </c>
      <c r="AJ25" t="s">
        <v>50</v>
      </c>
      <c r="AK25" t="s">
        <v>51</v>
      </c>
      <c r="AL25" t="s">
        <v>52</v>
      </c>
      <c r="AM25" t="s">
        <v>53</v>
      </c>
      <c r="AN25" t="s">
        <v>54</v>
      </c>
      <c r="AO25" t="s">
        <v>55</v>
      </c>
    </row>
    <row r="26" spans="1:41" x14ac:dyDescent="0.25">
      <c r="A26" t="s">
        <v>56</v>
      </c>
      <c r="B26" t="s">
        <v>62</v>
      </c>
      <c r="C26">
        <v>324.17157800000001</v>
      </c>
      <c r="D26" t="s">
        <v>58</v>
      </c>
      <c r="E26">
        <v>2</v>
      </c>
      <c r="F26">
        <v>99189</v>
      </c>
      <c r="G26">
        <v>105666</v>
      </c>
      <c r="H26">
        <v>108407</v>
      </c>
      <c r="I26">
        <v>105988</v>
      </c>
      <c r="J26">
        <v>104739</v>
      </c>
      <c r="K26">
        <v>105525</v>
      </c>
      <c r="L26">
        <v>124090</v>
      </c>
      <c r="M26">
        <v>110622</v>
      </c>
      <c r="N26">
        <v>40546</v>
      </c>
      <c r="O26">
        <v>44727</v>
      </c>
      <c r="P26">
        <v>34874</v>
      </c>
      <c r="Q26">
        <v>34917</v>
      </c>
      <c r="R26">
        <v>36956</v>
      </c>
      <c r="S26">
        <v>36859</v>
      </c>
      <c r="T26">
        <v>84330</v>
      </c>
      <c r="U26">
        <v>81426</v>
      </c>
      <c r="V26">
        <v>79205</v>
      </c>
      <c r="W26">
        <v>85965</v>
      </c>
      <c r="X26">
        <v>77394</v>
      </c>
      <c r="Y26">
        <v>77590</v>
      </c>
      <c r="Z26">
        <v>83210</v>
      </c>
      <c r="AA26">
        <v>82652</v>
      </c>
      <c r="AB26">
        <v>81236</v>
      </c>
      <c r="AC26">
        <v>85082</v>
      </c>
      <c r="AD26">
        <v>77151</v>
      </c>
      <c r="AE26">
        <v>82378</v>
      </c>
      <c r="AF26">
        <v>79056</v>
      </c>
      <c r="AG26">
        <v>86782</v>
      </c>
      <c r="AH26">
        <v>79494</v>
      </c>
      <c r="AI26">
        <v>75952</v>
      </c>
      <c r="AJ26">
        <v>71636</v>
      </c>
      <c r="AK26">
        <v>68137</v>
      </c>
      <c r="AL26">
        <v>61</v>
      </c>
      <c r="AM26">
        <v>176</v>
      </c>
      <c r="AN26">
        <v>125</v>
      </c>
      <c r="AO26">
        <v>105</v>
      </c>
    </row>
    <row r="27" spans="1:41" x14ac:dyDescent="0.25">
      <c r="A27" t="s">
        <v>56</v>
      </c>
      <c r="B27" t="s">
        <v>63</v>
      </c>
      <c r="C27">
        <v>327.68016</v>
      </c>
      <c r="D27" t="s">
        <v>64</v>
      </c>
      <c r="E27">
        <v>2</v>
      </c>
      <c r="F27">
        <v>223494</v>
      </c>
      <c r="G27">
        <v>197472</v>
      </c>
      <c r="H27">
        <v>223999</v>
      </c>
      <c r="I27">
        <v>170422</v>
      </c>
      <c r="J27">
        <v>188015</v>
      </c>
      <c r="K27">
        <v>375092</v>
      </c>
      <c r="L27">
        <v>364009</v>
      </c>
      <c r="M27">
        <v>348508</v>
      </c>
      <c r="N27">
        <v>385172</v>
      </c>
      <c r="O27">
        <v>403626</v>
      </c>
      <c r="P27">
        <v>361453</v>
      </c>
      <c r="Q27">
        <v>394455</v>
      </c>
      <c r="R27">
        <v>367843</v>
      </c>
      <c r="S27">
        <v>375246</v>
      </c>
      <c r="T27">
        <v>844</v>
      </c>
      <c r="U27">
        <v>1475</v>
      </c>
      <c r="V27">
        <v>1678</v>
      </c>
      <c r="W27">
        <v>24660</v>
      </c>
      <c r="X27">
        <v>23876</v>
      </c>
      <c r="Y27">
        <v>25273</v>
      </c>
      <c r="Z27">
        <v>55931</v>
      </c>
      <c r="AA27">
        <v>56684</v>
      </c>
      <c r="AB27">
        <v>53842</v>
      </c>
      <c r="AC27">
        <v>114337</v>
      </c>
      <c r="AD27">
        <v>113705</v>
      </c>
      <c r="AE27">
        <v>114987</v>
      </c>
      <c r="AF27">
        <v>1165880</v>
      </c>
      <c r="AG27">
        <v>1158285</v>
      </c>
      <c r="AH27">
        <v>1090981</v>
      </c>
      <c r="AI27">
        <v>10169600</v>
      </c>
      <c r="AJ27">
        <v>10297304</v>
      </c>
      <c r="AK27">
        <v>9855723</v>
      </c>
      <c r="AL27">
        <v>1038</v>
      </c>
      <c r="AM27">
        <v>565</v>
      </c>
      <c r="AN27">
        <v>794</v>
      </c>
      <c r="AO27">
        <v>873</v>
      </c>
    </row>
    <row r="28" spans="1:41" x14ac:dyDescent="0.25">
      <c r="A28" t="s">
        <v>56</v>
      </c>
      <c r="B28" t="s">
        <v>65</v>
      </c>
      <c r="C28">
        <v>345.17686099999997</v>
      </c>
      <c r="D28" t="s">
        <v>58</v>
      </c>
      <c r="E28">
        <v>2</v>
      </c>
      <c r="F28">
        <v>1749</v>
      </c>
      <c r="G28">
        <v>2391</v>
      </c>
      <c r="H28">
        <v>1857</v>
      </c>
      <c r="I28">
        <v>1990</v>
      </c>
      <c r="J28">
        <v>2686</v>
      </c>
      <c r="K28">
        <v>2635</v>
      </c>
      <c r="L28">
        <v>2571</v>
      </c>
      <c r="M28">
        <v>2274</v>
      </c>
      <c r="N28">
        <v>26752</v>
      </c>
      <c r="O28">
        <v>32571</v>
      </c>
      <c r="P28">
        <v>24578</v>
      </c>
      <c r="Q28">
        <v>31197</v>
      </c>
      <c r="R28">
        <v>33819</v>
      </c>
      <c r="S28">
        <v>34361</v>
      </c>
      <c r="T28">
        <v>1235</v>
      </c>
      <c r="U28">
        <v>1853</v>
      </c>
      <c r="V28">
        <v>2064</v>
      </c>
      <c r="W28">
        <v>2161</v>
      </c>
      <c r="X28">
        <v>1355</v>
      </c>
      <c r="Y28">
        <v>1499</v>
      </c>
      <c r="Z28">
        <v>2382</v>
      </c>
      <c r="AA28">
        <v>2096</v>
      </c>
      <c r="AB28">
        <v>1476</v>
      </c>
      <c r="AC28">
        <v>1948</v>
      </c>
      <c r="AD28">
        <v>1652</v>
      </c>
      <c r="AE28">
        <v>1985</v>
      </c>
      <c r="AF28">
        <v>2082</v>
      </c>
      <c r="AG28">
        <v>2540</v>
      </c>
      <c r="AH28">
        <v>1648</v>
      </c>
      <c r="AI28">
        <v>2220</v>
      </c>
      <c r="AJ28">
        <v>2181</v>
      </c>
      <c r="AK28">
        <v>1669</v>
      </c>
      <c r="AL28">
        <v>1292</v>
      </c>
      <c r="AM28">
        <v>1052</v>
      </c>
      <c r="AN28">
        <v>710</v>
      </c>
      <c r="AO28">
        <v>754</v>
      </c>
    </row>
    <row r="29" spans="1:41" x14ac:dyDescent="0.25">
      <c r="A29" t="s">
        <v>56</v>
      </c>
      <c r="B29" t="s">
        <v>66</v>
      </c>
      <c r="C29">
        <v>348.68544300000002</v>
      </c>
      <c r="D29" t="s">
        <v>64</v>
      </c>
      <c r="E29">
        <v>2</v>
      </c>
      <c r="F29">
        <v>1111</v>
      </c>
      <c r="G29">
        <v>8263</v>
      </c>
      <c r="H29">
        <v>19287</v>
      </c>
      <c r="I29">
        <v>50905</v>
      </c>
      <c r="J29">
        <v>208790</v>
      </c>
      <c r="K29">
        <v>109755</v>
      </c>
      <c r="L29">
        <v>100988</v>
      </c>
      <c r="M29">
        <v>107234</v>
      </c>
      <c r="N29">
        <v>103720</v>
      </c>
      <c r="O29">
        <v>106990</v>
      </c>
      <c r="P29">
        <v>105287</v>
      </c>
      <c r="Q29">
        <v>111619</v>
      </c>
      <c r="R29">
        <v>109587</v>
      </c>
      <c r="S29">
        <v>107337</v>
      </c>
      <c r="T29">
        <v>920</v>
      </c>
      <c r="U29">
        <v>931</v>
      </c>
      <c r="V29">
        <v>1007</v>
      </c>
      <c r="W29">
        <v>9630</v>
      </c>
      <c r="X29">
        <v>9105</v>
      </c>
      <c r="Y29">
        <v>8337</v>
      </c>
      <c r="Z29">
        <v>18580</v>
      </c>
      <c r="AA29">
        <v>17908</v>
      </c>
      <c r="AB29">
        <v>19065</v>
      </c>
      <c r="AC29">
        <v>40515</v>
      </c>
      <c r="AD29">
        <v>36895</v>
      </c>
      <c r="AE29">
        <v>36396</v>
      </c>
      <c r="AF29">
        <v>364663</v>
      </c>
      <c r="AG29">
        <v>354504</v>
      </c>
      <c r="AH29">
        <v>350187</v>
      </c>
      <c r="AI29">
        <v>3307140</v>
      </c>
      <c r="AJ29">
        <v>3322503</v>
      </c>
      <c r="AK29">
        <v>3297224</v>
      </c>
      <c r="AL29">
        <v>320</v>
      </c>
      <c r="AM29">
        <v>192</v>
      </c>
      <c r="AN29">
        <v>324</v>
      </c>
      <c r="AO29">
        <v>249</v>
      </c>
    </row>
    <row r="30" spans="1:41" x14ac:dyDescent="0.25">
      <c r="A30" t="s">
        <v>56</v>
      </c>
      <c r="B30" t="s">
        <v>67</v>
      </c>
      <c r="C30">
        <v>381.68504999999999</v>
      </c>
      <c r="D30" t="s">
        <v>58</v>
      </c>
      <c r="E30">
        <v>2</v>
      </c>
      <c r="F30">
        <v>300098</v>
      </c>
      <c r="G30">
        <v>309473</v>
      </c>
      <c r="H30">
        <v>309623</v>
      </c>
      <c r="I30">
        <v>308148</v>
      </c>
      <c r="J30">
        <v>305811</v>
      </c>
      <c r="K30">
        <v>301406</v>
      </c>
      <c r="L30">
        <v>340189</v>
      </c>
      <c r="M30">
        <v>312825</v>
      </c>
      <c r="N30">
        <v>111176</v>
      </c>
      <c r="O30">
        <v>128217</v>
      </c>
      <c r="P30">
        <v>106180</v>
      </c>
      <c r="Q30">
        <v>94670</v>
      </c>
      <c r="R30">
        <v>107170</v>
      </c>
      <c r="S30">
        <v>108727</v>
      </c>
      <c r="T30">
        <v>258603</v>
      </c>
      <c r="U30">
        <v>244684</v>
      </c>
      <c r="V30">
        <v>235521</v>
      </c>
      <c r="W30">
        <v>246052</v>
      </c>
      <c r="X30">
        <v>238689</v>
      </c>
      <c r="Y30">
        <v>220702</v>
      </c>
      <c r="Z30">
        <v>240059</v>
      </c>
      <c r="AA30">
        <v>234060</v>
      </c>
      <c r="AB30">
        <v>219663</v>
      </c>
      <c r="AC30">
        <v>250218</v>
      </c>
      <c r="AD30">
        <v>234414</v>
      </c>
      <c r="AE30">
        <v>240514</v>
      </c>
      <c r="AF30">
        <v>244220</v>
      </c>
      <c r="AG30">
        <v>245126</v>
      </c>
      <c r="AH30">
        <v>230654</v>
      </c>
      <c r="AI30">
        <v>243536</v>
      </c>
      <c r="AJ30">
        <v>232594</v>
      </c>
      <c r="AK30">
        <v>227600</v>
      </c>
      <c r="AL30">
        <v>441</v>
      </c>
      <c r="AM30">
        <v>286</v>
      </c>
      <c r="AN30">
        <v>238</v>
      </c>
      <c r="AO30">
        <v>288</v>
      </c>
    </row>
    <row r="31" spans="1:41" x14ac:dyDescent="0.25">
      <c r="A31" t="s">
        <v>56</v>
      </c>
      <c r="B31" t="s">
        <v>68</v>
      </c>
      <c r="C31">
        <v>385.19363199999998</v>
      </c>
      <c r="D31" t="s">
        <v>64</v>
      </c>
      <c r="E31">
        <v>2</v>
      </c>
      <c r="F31">
        <v>290580</v>
      </c>
      <c r="G31">
        <v>283553</v>
      </c>
      <c r="H31">
        <v>274031</v>
      </c>
      <c r="I31">
        <v>251688</v>
      </c>
      <c r="J31">
        <v>261706</v>
      </c>
      <c r="K31">
        <v>545046</v>
      </c>
      <c r="L31">
        <v>506527</v>
      </c>
      <c r="M31">
        <v>518296</v>
      </c>
      <c r="N31">
        <v>556667</v>
      </c>
      <c r="O31">
        <v>567536</v>
      </c>
      <c r="P31">
        <v>525415</v>
      </c>
      <c r="Q31">
        <v>586362</v>
      </c>
      <c r="R31">
        <v>533652</v>
      </c>
      <c r="S31">
        <v>532410</v>
      </c>
      <c r="T31">
        <v>1340</v>
      </c>
      <c r="U31">
        <v>919</v>
      </c>
      <c r="V31">
        <v>1345</v>
      </c>
      <c r="W31">
        <v>14788</v>
      </c>
      <c r="X31">
        <v>13858</v>
      </c>
      <c r="Y31">
        <v>13337</v>
      </c>
      <c r="Z31">
        <v>32432</v>
      </c>
      <c r="AA31">
        <v>30834</v>
      </c>
      <c r="AB31">
        <v>28696</v>
      </c>
      <c r="AC31">
        <v>64001</v>
      </c>
      <c r="AD31">
        <v>62367</v>
      </c>
      <c r="AE31">
        <v>62663</v>
      </c>
      <c r="AF31">
        <v>652154</v>
      </c>
      <c r="AG31">
        <v>624520</v>
      </c>
      <c r="AH31">
        <v>594911</v>
      </c>
      <c r="AI31">
        <v>6384561</v>
      </c>
      <c r="AJ31">
        <v>6336585</v>
      </c>
      <c r="AK31">
        <v>6161061</v>
      </c>
      <c r="AL31">
        <v>288</v>
      </c>
      <c r="AM31">
        <v>362</v>
      </c>
      <c r="AN31">
        <v>469</v>
      </c>
      <c r="AO31">
        <v>455</v>
      </c>
    </row>
    <row r="32" spans="1:41" x14ac:dyDescent="0.25">
      <c r="A32" t="s">
        <v>56</v>
      </c>
      <c r="B32" t="s">
        <v>69</v>
      </c>
      <c r="C32">
        <v>402.69033200000001</v>
      </c>
      <c r="D32" t="s">
        <v>58</v>
      </c>
      <c r="E32">
        <v>2</v>
      </c>
      <c r="F32">
        <v>1194</v>
      </c>
      <c r="G32">
        <v>1671</v>
      </c>
      <c r="H32">
        <v>2488</v>
      </c>
      <c r="I32">
        <v>1941</v>
      </c>
      <c r="J32">
        <v>2144</v>
      </c>
      <c r="K32">
        <v>1512</v>
      </c>
      <c r="L32">
        <v>2315</v>
      </c>
      <c r="M32">
        <v>1712</v>
      </c>
      <c r="N32">
        <v>52821</v>
      </c>
      <c r="O32">
        <v>57544</v>
      </c>
      <c r="P32">
        <v>50277</v>
      </c>
      <c r="Q32">
        <v>60982</v>
      </c>
      <c r="R32">
        <v>73170</v>
      </c>
      <c r="S32">
        <v>67507</v>
      </c>
      <c r="T32">
        <v>1135</v>
      </c>
      <c r="U32">
        <v>1296</v>
      </c>
      <c r="V32">
        <v>1616</v>
      </c>
      <c r="W32">
        <v>1515</v>
      </c>
      <c r="X32">
        <v>1805</v>
      </c>
      <c r="Y32">
        <v>1976</v>
      </c>
      <c r="Z32">
        <v>1755</v>
      </c>
      <c r="AA32">
        <v>1600</v>
      </c>
      <c r="AB32">
        <v>1682</v>
      </c>
      <c r="AC32">
        <v>1852</v>
      </c>
      <c r="AD32">
        <v>2213</v>
      </c>
      <c r="AE32">
        <v>1648</v>
      </c>
      <c r="AF32">
        <v>1825</v>
      </c>
      <c r="AG32">
        <v>1942</v>
      </c>
      <c r="AH32">
        <v>1612</v>
      </c>
      <c r="AI32">
        <v>1399</v>
      </c>
      <c r="AJ32">
        <v>1618</v>
      </c>
      <c r="AK32">
        <v>1347</v>
      </c>
      <c r="AL32">
        <v>97</v>
      </c>
      <c r="AM32">
        <v>199</v>
      </c>
      <c r="AN32">
        <v>74</v>
      </c>
      <c r="AO32">
        <v>77</v>
      </c>
    </row>
    <row r="33" spans="1:54" x14ac:dyDescent="0.25">
      <c r="A33" t="s">
        <v>56</v>
      </c>
      <c r="B33" t="s">
        <v>70</v>
      </c>
      <c r="C33">
        <v>406.198914</v>
      </c>
      <c r="D33" t="s">
        <v>64</v>
      </c>
      <c r="E33">
        <v>2</v>
      </c>
      <c r="F33">
        <v>4186</v>
      </c>
      <c r="G33">
        <v>18923</v>
      </c>
      <c r="H33">
        <v>44953</v>
      </c>
      <c r="I33">
        <v>121655</v>
      </c>
      <c r="J33">
        <v>511983</v>
      </c>
      <c r="K33">
        <v>263508</v>
      </c>
      <c r="L33">
        <v>249455</v>
      </c>
      <c r="M33">
        <v>239539</v>
      </c>
      <c r="N33">
        <v>243409</v>
      </c>
      <c r="O33">
        <v>249571</v>
      </c>
      <c r="P33">
        <v>254364</v>
      </c>
      <c r="Q33">
        <v>256314</v>
      </c>
      <c r="R33">
        <v>246639</v>
      </c>
      <c r="S33">
        <v>259335</v>
      </c>
      <c r="T33">
        <v>2873</v>
      </c>
      <c r="U33">
        <v>2629</v>
      </c>
      <c r="V33">
        <v>3235</v>
      </c>
      <c r="W33">
        <v>9992</v>
      </c>
      <c r="X33">
        <v>10634</v>
      </c>
      <c r="Y33">
        <v>10095</v>
      </c>
      <c r="Z33">
        <v>18652</v>
      </c>
      <c r="AA33">
        <v>19812</v>
      </c>
      <c r="AB33">
        <v>18479</v>
      </c>
      <c r="AC33">
        <v>36183</v>
      </c>
      <c r="AD33">
        <v>35633</v>
      </c>
      <c r="AE33">
        <v>34723</v>
      </c>
      <c r="AF33">
        <v>317636</v>
      </c>
      <c r="AG33">
        <v>304680</v>
      </c>
      <c r="AH33">
        <v>303575</v>
      </c>
      <c r="AI33">
        <v>3183453</v>
      </c>
      <c r="AJ33">
        <v>3043697</v>
      </c>
      <c r="AK33">
        <v>2959223</v>
      </c>
      <c r="AL33">
        <v>267</v>
      </c>
      <c r="AM33">
        <v>327</v>
      </c>
      <c r="AN33">
        <v>320</v>
      </c>
      <c r="AO33">
        <v>441</v>
      </c>
    </row>
    <row r="35" spans="1:54" x14ac:dyDescent="0.25">
      <c r="A35" t="s">
        <v>138</v>
      </c>
    </row>
    <row r="36" spans="1:54" x14ac:dyDescent="0.2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20</v>
      </c>
      <c r="G36" t="s">
        <v>21</v>
      </c>
      <c r="H36" t="s">
        <v>22</v>
      </c>
      <c r="I36" t="s">
        <v>23</v>
      </c>
      <c r="J36" t="s">
        <v>24</v>
      </c>
      <c r="K36" t="s">
        <v>25</v>
      </c>
      <c r="L36" t="s">
        <v>26</v>
      </c>
      <c r="M36" t="s">
        <v>27</v>
      </c>
      <c r="N36" t="s">
        <v>28</v>
      </c>
      <c r="O36" t="s">
        <v>29</v>
      </c>
      <c r="P36" t="s">
        <v>30</v>
      </c>
      <c r="Q36" t="s">
        <v>31</v>
      </c>
      <c r="R36" t="s">
        <v>32</v>
      </c>
      <c r="S36" t="s">
        <v>33</v>
      </c>
      <c r="T36" t="s">
        <v>34</v>
      </c>
      <c r="U36" t="s">
        <v>35</v>
      </c>
      <c r="V36" t="s">
        <v>36</v>
      </c>
      <c r="W36" t="s">
        <v>37</v>
      </c>
      <c r="X36" t="s">
        <v>38</v>
      </c>
      <c r="Y36" t="s">
        <v>39</v>
      </c>
      <c r="Z36" t="s">
        <v>40</v>
      </c>
      <c r="AA36" t="s">
        <v>41</v>
      </c>
      <c r="AB36" t="s">
        <v>42</v>
      </c>
      <c r="AC36" t="s">
        <v>43</v>
      </c>
      <c r="AD36" t="s">
        <v>44</v>
      </c>
      <c r="AE36" t="s">
        <v>45</v>
      </c>
      <c r="AF36" t="s">
        <v>46</v>
      </c>
      <c r="AG36" t="s">
        <v>47</v>
      </c>
      <c r="AH36" t="s">
        <v>48</v>
      </c>
      <c r="AI36" t="s">
        <v>49</v>
      </c>
      <c r="AJ36" t="s">
        <v>50</v>
      </c>
      <c r="AK36" t="s">
        <v>51</v>
      </c>
      <c r="AL36" t="s">
        <v>52</v>
      </c>
      <c r="AM36" t="s">
        <v>53</v>
      </c>
      <c r="AN36" t="s">
        <v>54</v>
      </c>
      <c r="AO36" t="s">
        <v>55</v>
      </c>
    </row>
    <row r="37" spans="1:54" x14ac:dyDescent="0.25">
      <c r="A37" t="s">
        <v>56</v>
      </c>
      <c r="B37" t="s">
        <v>62</v>
      </c>
      <c r="C37">
        <v>324.17157800000001</v>
      </c>
      <c r="D37" t="s">
        <v>58</v>
      </c>
      <c r="E37">
        <v>2</v>
      </c>
      <c r="F37">
        <f t="shared" ref="F37:AO37" si="2">F26-AVERAGE($AL26:$AO26)</f>
        <v>99072.25</v>
      </c>
      <c r="G37">
        <f t="shared" si="2"/>
        <v>105549.25</v>
      </c>
      <c r="H37">
        <f t="shared" si="2"/>
        <v>108290.25</v>
      </c>
      <c r="I37">
        <f t="shared" si="2"/>
        <v>105871.25</v>
      </c>
      <c r="J37">
        <f t="shared" si="2"/>
        <v>104622.25</v>
      </c>
      <c r="K37">
        <f t="shared" si="2"/>
        <v>105408.25</v>
      </c>
      <c r="L37">
        <f t="shared" si="2"/>
        <v>123973.25</v>
      </c>
      <c r="M37">
        <f t="shared" si="2"/>
        <v>110505.25</v>
      </c>
      <c r="N37">
        <f t="shared" si="2"/>
        <v>40429.25</v>
      </c>
      <c r="O37">
        <f t="shared" si="2"/>
        <v>44610.25</v>
      </c>
      <c r="P37">
        <f t="shared" si="2"/>
        <v>34757.25</v>
      </c>
      <c r="Q37">
        <f t="shared" si="2"/>
        <v>34800.25</v>
      </c>
      <c r="R37">
        <f t="shared" si="2"/>
        <v>36839.25</v>
      </c>
      <c r="S37">
        <f t="shared" si="2"/>
        <v>36742.25</v>
      </c>
      <c r="T37">
        <f t="shared" si="2"/>
        <v>84213.25</v>
      </c>
      <c r="U37">
        <f t="shared" si="2"/>
        <v>81309.25</v>
      </c>
      <c r="V37">
        <f t="shared" si="2"/>
        <v>79088.25</v>
      </c>
      <c r="W37">
        <f t="shared" si="2"/>
        <v>85848.25</v>
      </c>
      <c r="X37">
        <f t="shared" si="2"/>
        <v>77277.25</v>
      </c>
      <c r="Y37">
        <f t="shared" si="2"/>
        <v>77473.25</v>
      </c>
      <c r="Z37">
        <f t="shared" si="2"/>
        <v>83093.25</v>
      </c>
      <c r="AA37">
        <f t="shared" si="2"/>
        <v>82535.25</v>
      </c>
      <c r="AB37">
        <f t="shared" si="2"/>
        <v>81119.25</v>
      </c>
      <c r="AC37">
        <f t="shared" si="2"/>
        <v>84965.25</v>
      </c>
      <c r="AD37">
        <f t="shared" si="2"/>
        <v>77034.25</v>
      </c>
      <c r="AE37">
        <f t="shared" si="2"/>
        <v>82261.25</v>
      </c>
      <c r="AF37">
        <f t="shared" si="2"/>
        <v>78939.25</v>
      </c>
      <c r="AG37">
        <f t="shared" si="2"/>
        <v>86665.25</v>
      </c>
      <c r="AH37">
        <f t="shared" si="2"/>
        <v>79377.25</v>
      </c>
      <c r="AI37">
        <f t="shared" si="2"/>
        <v>75835.25</v>
      </c>
      <c r="AJ37">
        <f t="shared" si="2"/>
        <v>71519.25</v>
      </c>
      <c r="AK37">
        <f t="shared" si="2"/>
        <v>68020.25</v>
      </c>
      <c r="AL37">
        <f t="shared" si="2"/>
        <v>-55.75</v>
      </c>
      <c r="AM37">
        <f t="shared" si="2"/>
        <v>59.25</v>
      </c>
      <c r="AN37">
        <f t="shared" si="2"/>
        <v>8.25</v>
      </c>
      <c r="AO37">
        <f t="shared" si="2"/>
        <v>-11.75</v>
      </c>
    </row>
    <row r="38" spans="1:54" x14ac:dyDescent="0.25">
      <c r="A38" t="s">
        <v>56</v>
      </c>
      <c r="B38" t="s">
        <v>63</v>
      </c>
      <c r="C38">
        <v>327.68016</v>
      </c>
      <c r="D38" t="s">
        <v>64</v>
      </c>
      <c r="E38">
        <v>2</v>
      </c>
      <c r="F38">
        <f t="shared" ref="F38:AO38" si="3">F27-AVERAGE($AL27:$AO27)</f>
        <v>222676.5</v>
      </c>
      <c r="G38">
        <f t="shared" si="3"/>
        <v>196654.5</v>
      </c>
      <c r="H38">
        <f t="shared" si="3"/>
        <v>223181.5</v>
      </c>
      <c r="I38">
        <f t="shared" si="3"/>
        <v>169604.5</v>
      </c>
      <c r="J38">
        <f t="shared" si="3"/>
        <v>187197.5</v>
      </c>
      <c r="K38">
        <f t="shared" si="3"/>
        <v>374274.5</v>
      </c>
      <c r="L38">
        <f t="shared" si="3"/>
        <v>363191.5</v>
      </c>
      <c r="M38">
        <f t="shared" si="3"/>
        <v>347690.5</v>
      </c>
      <c r="N38">
        <f t="shared" si="3"/>
        <v>384354.5</v>
      </c>
      <c r="O38">
        <f t="shared" si="3"/>
        <v>402808.5</v>
      </c>
      <c r="P38">
        <f t="shared" si="3"/>
        <v>360635.5</v>
      </c>
      <c r="Q38">
        <f t="shared" si="3"/>
        <v>393637.5</v>
      </c>
      <c r="R38">
        <f t="shared" si="3"/>
        <v>367025.5</v>
      </c>
      <c r="S38">
        <f t="shared" si="3"/>
        <v>374428.5</v>
      </c>
      <c r="T38">
        <f t="shared" si="3"/>
        <v>26.5</v>
      </c>
      <c r="U38">
        <f t="shared" si="3"/>
        <v>657.5</v>
      </c>
      <c r="V38">
        <f t="shared" si="3"/>
        <v>860.5</v>
      </c>
      <c r="W38">
        <f t="shared" si="3"/>
        <v>23842.5</v>
      </c>
      <c r="X38">
        <f t="shared" si="3"/>
        <v>23058.5</v>
      </c>
      <c r="Y38">
        <f t="shared" si="3"/>
        <v>24455.5</v>
      </c>
      <c r="Z38">
        <f t="shared" si="3"/>
        <v>55113.5</v>
      </c>
      <c r="AA38">
        <f t="shared" si="3"/>
        <v>55866.5</v>
      </c>
      <c r="AB38">
        <f t="shared" si="3"/>
        <v>53024.5</v>
      </c>
      <c r="AC38">
        <f t="shared" si="3"/>
        <v>113519.5</v>
      </c>
      <c r="AD38">
        <f t="shared" si="3"/>
        <v>112887.5</v>
      </c>
      <c r="AE38">
        <f t="shared" si="3"/>
        <v>114169.5</v>
      </c>
      <c r="AF38">
        <f t="shared" si="3"/>
        <v>1165062.5</v>
      </c>
      <c r="AG38">
        <f t="shared" si="3"/>
        <v>1157467.5</v>
      </c>
      <c r="AH38">
        <f t="shared" si="3"/>
        <v>1090163.5</v>
      </c>
      <c r="AI38">
        <f t="shared" si="3"/>
        <v>10168782.5</v>
      </c>
      <c r="AJ38">
        <f t="shared" si="3"/>
        <v>10296486.5</v>
      </c>
      <c r="AK38">
        <f t="shared" si="3"/>
        <v>9854905.5</v>
      </c>
      <c r="AL38">
        <f t="shared" si="3"/>
        <v>220.5</v>
      </c>
      <c r="AM38">
        <f t="shared" si="3"/>
        <v>-252.5</v>
      </c>
      <c r="AN38">
        <f t="shared" si="3"/>
        <v>-23.5</v>
      </c>
      <c r="AO38">
        <f t="shared" si="3"/>
        <v>55.5</v>
      </c>
    </row>
    <row r="39" spans="1:54" x14ac:dyDescent="0.25">
      <c r="A39" t="s">
        <v>56</v>
      </c>
      <c r="B39" t="s">
        <v>65</v>
      </c>
      <c r="C39">
        <v>345.17686099999997</v>
      </c>
      <c r="D39" t="s">
        <v>58</v>
      </c>
      <c r="E39">
        <v>2</v>
      </c>
      <c r="F39">
        <f t="shared" ref="F39:AO39" si="4">F28-AVERAGE($AL28:$AO28)</f>
        <v>797</v>
      </c>
      <c r="G39">
        <f t="shared" si="4"/>
        <v>1439</v>
      </c>
      <c r="H39">
        <f t="shared" si="4"/>
        <v>905</v>
      </c>
      <c r="I39">
        <f t="shared" si="4"/>
        <v>1038</v>
      </c>
      <c r="J39">
        <f t="shared" si="4"/>
        <v>1734</v>
      </c>
      <c r="K39">
        <f t="shared" si="4"/>
        <v>1683</v>
      </c>
      <c r="L39">
        <f t="shared" si="4"/>
        <v>1619</v>
      </c>
      <c r="M39">
        <f t="shared" si="4"/>
        <v>1322</v>
      </c>
      <c r="N39">
        <f t="shared" si="4"/>
        <v>25800</v>
      </c>
      <c r="O39">
        <f t="shared" si="4"/>
        <v>31619</v>
      </c>
      <c r="P39">
        <f t="shared" si="4"/>
        <v>23626</v>
      </c>
      <c r="Q39">
        <f t="shared" si="4"/>
        <v>30245</v>
      </c>
      <c r="R39">
        <f t="shared" si="4"/>
        <v>32867</v>
      </c>
      <c r="S39">
        <f t="shared" si="4"/>
        <v>33409</v>
      </c>
      <c r="T39">
        <f t="shared" si="4"/>
        <v>283</v>
      </c>
      <c r="U39">
        <f t="shared" si="4"/>
        <v>901</v>
      </c>
      <c r="V39">
        <f t="shared" si="4"/>
        <v>1112</v>
      </c>
      <c r="W39">
        <f t="shared" si="4"/>
        <v>1209</v>
      </c>
      <c r="X39">
        <f t="shared" si="4"/>
        <v>403</v>
      </c>
      <c r="Y39">
        <f t="shared" si="4"/>
        <v>547</v>
      </c>
      <c r="Z39">
        <f t="shared" si="4"/>
        <v>1430</v>
      </c>
      <c r="AA39">
        <f t="shared" si="4"/>
        <v>1144</v>
      </c>
      <c r="AB39">
        <f t="shared" si="4"/>
        <v>524</v>
      </c>
      <c r="AC39">
        <f t="shared" si="4"/>
        <v>996</v>
      </c>
      <c r="AD39">
        <f t="shared" si="4"/>
        <v>700</v>
      </c>
      <c r="AE39">
        <f t="shared" si="4"/>
        <v>1033</v>
      </c>
      <c r="AF39">
        <f t="shared" si="4"/>
        <v>1130</v>
      </c>
      <c r="AG39">
        <f t="shared" si="4"/>
        <v>1588</v>
      </c>
      <c r="AH39">
        <f t="shared" si="4"/>
        <v>696</v>
      </c>
      <c r="AI39">
        <f t="shared" si="4"/>
        <v>1268</v>
      </c>
      <c r="AJ39">
        <f t="shared" si="4"/>
        <v>1229</v>
      </c>
      <c r="AK39">
        <f t="shared" si="4"/>
        <v>717</v>
      </c>
      <c r="AL39">
        <f t="shared" si="4"/>
        <v>340</v>
      </c>
      <c r="AM39">
        <f t="shared" si="4"/>
        <v>100</v>
      </c>
      <c r="AN39">
        <f t="shared" si="4"/>
        <v>-242</v>
      </c>
      <c r="AO39">
        <f t="shared" si="4"/>
        <v>-198</v>
      </c>
    </row>
    <row r="40" spans="1:54" x14ac:dyDescent="0.25">
      <c r="A40" t="s">
        <v>56</v>
      </c>
      <c r="B40" t="s">
        <v>66</v>
      </c>
      <c r="C40">
        <v>348.68544300000002</v>
      </c>
      <c r="D40" t="s">
        <v>64</v>
      </c>
      <c r="E40">
        <v>2</v>
      </c>
      <c r="F40">
        <f t="shared" ref="F40:AO40" si="5">F29-AVERAGE($AL29:$AO29)</f>
        <v>839.75</v>
      </c>
      <c r="G40">
        <f t="shared" si="5"/>
        <v>7991.75</v>
      </c>
      <c r="H40">
        <f t="shared" si="5"/>
        <v>19015.75</v>
      </c>
      <c r="I40">
        <f t="shared" si="5"/>
        <v>50633.75</v>
      </c>
      <c r="J40">
        <f t="shared" si="5"/>
        <v>208518.75</v>
      </c>
      <c r="K40">
        <f t="shared" si="5"/>
        <v>109483.75</v>
      </c>
      <c r="L40">
        <f t="shared" si="5"/>
        <v>100716.75</v>
      </c>
      <c r="M40">
        <f t="shared" si="5"/>
        <v>106962.75</v>
      </c>
      <c r="N40">
        <f t="shared" si="5"/>
        <v>103448.75</v>
      </c>
      <c r="O40">
        <f t="shared" si="5"/>
        <v>106718.75</v>
      </c>
      <c r="P40">
        <f t="shared" si="5"/>
        <v>105015.75</v>
      </c>
      <c r="Q40">
        <f t="shared" si="5"/>
        <v>111347.75</v>
      </c>
      <c r="R40">
        <f t="shared" si="5"/>
        <v>109315.75</v>
      </c>
      <c r="S40">
        <f t="shared" si="5"/>
        <v>107065.75</v>
      </c>
      <c r="T40">
        <f t="shared" si="5"/>
        <v>648.75</v>
      </c>
      <c r="U40">
        <f t="shared" si="5"/>
        <v>659.75</v>
      </c>
      <c r="V40">
        <f t="shared" si="5"/>
        <v>735.75</v>
      </c>
      <c r="W40">
        <f t="shared" si="5"/>
        <v>9358.75</v>
      </c>
      <c r="X40">
        <f t="shared" si="5"/>
        <v>8833.75</v>
      </c>
      <c r="Y40">
        <f t="shared" si="5"/>
        <v>8065.75</v>
      </c>
      <c r="Z40">
        <f t="shared" si="5"/>
        <v>18308.75</v>
      </c>
      <c r="AA40">
        <f t="shared" si="5"/>
        <v>17636.75</v>
      </c>
      <c r="AB40">
        <f t="shared" si="5"/>
        <v>18793.75</v>
      </c>
      <c r="AC40">
        <f t="shared" si="5"/>
        <v>40243.75</v>
      </c>
      <c r="AD40">
        <f t="shared" si="5"/>
        <v>36623.75</v>
      </c>
      <c r="AE40">
        <f t="shared" si="5"/>
        <v>36124.75</v>
      </c>
      <c r="AF40">
        <f t="shared" si="5"/>
        <v>364391.75</v>
      </c>
      <c r="AG40">
        <f t="shared" si="5"/>
        <v>354232.75</v>
      </c>
      <c r="AH40">
        <f t="shared" si="5"/>
        <v>349915.75</v>
      </c>
      <c r="AI40">
        <f t="shared" si="5"/>
        <v>3306868.75</v>
      </c>
      <c r="AJ40">
        <f t="shared" si="5"/>
        <v>3322231.75</v>
      </c>
      <c r="AK40">
        <f t="shared" si="5"/>
        <v>3296952.75</v>
      </c>
      <c r="AL40">
        <f t="shared" si="5"/>
        <v>48.75</v>
      </c>
      <c r="AM40">
        <f t="shared" si="5"/>
        <v>-79.25</v>
      </c>
      <c r="AN40">
        <f t="shared" si="5"/>
        <v>52.75</v>
      </c>
      <c r="AO40">
        <f t="shared" si="5"/>
        <v>-22.25</v>
      </c>
    </row>
    <row r="41" spans="1:54" x14ac:dyDescent="0.25">
      <c r="A41" t="s">
        <v>56</v>
      </c>
      <c r="B41" t="s">
        <v>67</v>
      </c>
      <c r="C41">
        <v>381.68504999999999</v>
      </c>
      <c r="D41" t="s">
        <v>58</v>
      </c>
      <c r="E41">
        <v>2</v>
      </c>
      <c r="F41">
        <f t="shared" ref="F41:AO41" si="6">F30-AVERAGE($AL30:$AO30)</f>
        <v>299784.75</v>
      </c>
      <c r="G41">
        <f t="shared" si="6"/>
        <v>309159.75</v>
      </c>
      <c r="H41">
        <f t="shared" si="6"/>
        <v>309309.75</v>
      </c>
      <c r="I41">
        <f t="shared" si="6"/>
        <v>307834.75</v>
      </c>
      <c r="J41">
        <f t="shared" si="6"/>
        <v>305497.75</v>
      </c>
      <c r="K41">
        <f t="shared" si="6"/>
        <v>301092.75</v>
      </c>
      <c r="L41">
        <f t="shared" si="6"/>
        <v>339875.75</v>
      </c>
      <c r="M41">
        <f t="shared" si="6"/>
        <v>312511.75</v>
      </c>
      <c r="N41">
        <f t="shared" si="6"/>
        <v>110862.75</v>
      </c>
      <c r="O41">
        <f t="shared" si="6"/>
        <v>127903.75</v>
      </c>
      <c r="P41">
        <f t="shared" si="6"/>
        <v>105866.75</v>
      </c>
      <c r="Q41">
        <f t="shared" si="6"/>
        <v>94356.75</v>
      </c>
      <c r="R41">
        <f t="shared" si="6"/>
        <v>106856.75</v>
      </c>
      <c r="S41">
        <f t="shared" si="6"/>
        <v>108413.75</v>
      </c>
      <c r="T41">
        <f t="shared" si="6"/>
        <v>258289.75</v>
      </c>
      <c r="U41">
        <f t="shared" si="6"/>
        <v>244370.75</v>
      </c>
      <c r="V41">
        <f t="shared" si="6"/>
        <v>235207.75</v>
      </c>
      <c r="W41">
        <f t="shared" si="6"/>
        <v>245738.75</v>
      </c>
      <c r="X41">
        <f t="shared" si="6"/>
        <v>238375.75</v>
      </c>
      <c r="Y41">
        <f t="shared" si="6"/>
        <v>220388.75</v>
      </c>
      <c r="Z41">
        <f t="shared" si="6"/>
        <v>239745.75</v>
      </c>
      <c r="AA41">
        <f t="shared" si="6"/>
        <v>233746.75</v>
      </c>
      <c r="AB41">
        <f t="shared" si="6"/>
        <v>219349.75</v>
      </c>
      <c r="AC41">
        <f t="shared" si="6"/>
        <v>249904.75</v>
      </c>
      <c r="AD41">
        <f t="shared" si="6"/>
        <v>234100.75</v>
      </c>
      <c r="AE41">
        <f t="shared" si="6"/>
        <v>240200.75</v>
      </c>
      <c r="AF41">
        <f t="shared" si="6"/>
        <v>243906.75</v>
      </c>
      <c r="AG41">
        <f t="shared" si="6"/>
        <v>244812.75</v>
      </c>
      <c r="AH41">
        <f t="shared" si="6"/>
        <v>230340.75</v>
      </c>
      <c r="AI41">
        <f t="shared" si="6"/>
        <v>243222.75</v>
      </c>
      <c r="AJ41">
        <f t="shared" si="6"/>
        <v>232280.75</v>
      </c>
      <c r="AK41">
        <f t="shared" si="6"/>
        <v>227286.75</v>
      </c>
      <c r="AL41">
        <f t="shared" si="6"/>
        <v>127.75</v>
      </c>
      <c r="AM41">
        <f t="shared" si="6"/>
        <v>-27.25</v>
      </c>
      <c r="AN41">
        <f t="shared" si="6"/>
        <v>-75.25</v>
      </c>
      <c r="AO41">
        <f t="shared" si="6"/>
        <v>-25.25</v>
      </c>
    </row>
    <row r="42" spans="1:54" x14ac:dyDescent="0.25">
      <c r="A42" t="s">
        <v>56</v>
      </c>
      <c r="B42" t="s">
        <v>68</v>
      </c>
      <c r="C42">
        <v>385.19363199999998</v>
      </c>
      <c r="D42" t="s">
        <v>64</v>
      </c>
      <c r="E42">
        <v>2</v>
      </c>
      <c r="F42">
        <f t="shared" ref="F42:AO42" si="7">F31-AVERAGE($AL31:$AO31)</f>
        <v>290186.5</v>
      </c>
      <c r="G42">
        <f t="shared" si="7"/>
        <v>283159.5</v>
      </c>
      <c r="H42">
        <f t="shared" si="7"/>
        <v>273637.5</v>
      </c>
      <c r="I42">
        <f t="shared" si="7"/>
        <v>251294.5</v>
      </c>
      <c r="J42">
        <f t="shared" si="7"/>
        <v>261312.5</v>
      </c>
      <c r="K42">
        <f t="shared" si="7"/>
        <v>544652.5</v>
      </c>
      <c r="L42">
        <f t="shared" si="7"/>
        <v>506133.5</v>
      </c>
      <c r="M42">
        <f t="shared" si="7"/>
        <v>517902.5</v>
      </c>
      <c r="N42">
        <f t="shared" si="7"/>
        <v>556273.5</v>
      </c>
      <c r="O42">
        <f t="shared" si="7"/>
        <v>567142.5</v>
      </c>
      <c r="P42">
        <f t="shared" si="7"/>
        <v>525021.5</v>
      </c>
      <c r="Q42">
        <f t="shared" si="7"/>
        <v>585968.5</v>
      </c>
      <c r="R42">
        <f t="shared" si="7"/>
        <v>533258.5</v>
      </c>
      <c r="S42">
        <f t="shared" si="7"/>
        <v>532016.5</v>
      </c>
      <c r="T42">
        <f t="shared" si="7"/>
        <v>946.5</v>
      </c>
      <c r="U42">
        <f t="shared" si="7"/>
        <v>525.5</v>
      </c>
      <c r="V42">
        <f t="shared" si="7"/>
        <v>951.5</v>
      </c>
      <c r="W42">
        <f t="shared" si="7"/>
        <v>14394.5</v>
      </c>
      <c r="X42">
        <f t="shared" si="7"/>
        <v>13464.5</v>
      </c>
      <c r="Y42">
        <f t="shared" si="7"/>
        <v>12943.5</v>
      </c>
      <c r="Z42">
        <f t="shared" si="7"/>
        <v>32038.5</v>
      </c>
      <c r="AA42">
        <f t="shared" si="7"/>
        <v>30440.5</v>
      </c>
      <c r="AB42">
        <f t="shared" si="7"/>
        <v>28302.5</v>
      </c>
      <c r="AC42">
        <f t="shared" si="7"/>
        <v>63607.5</v>
      </c>
      <c r="AD42">
        <f t="shared" si="7"/>
        <v>61973.5</v>
      </c>
      <c r="AE42">
        <f t="shared" si="7"/>
        <v>62269.5</v>
      </c>
      <c r="AF42">
        <f t="shared" si="7"/>
        <v>651760.5</v>
      </c>
      <c r="AG42">
        <f t="shared" si="7"/>
        <v>624126.5</v>
      </c>
      <c r="AH42">
        <f t="shared" si="7"/>
        <v>594517.5</v>
      </c>
      <c r="AI42">
        <f t="shared" si="7"/>
        <v>6384167.5</v>
      </c>
      <c r="AJ42">
        <f t="shared" si="7"/>
        <v>6336191.5</v>
      </c>
      <c r="AK42">
        <f t="shared" si="7"/>
        <v>6160667.5</v>
      </c>
      <c r="AL42">
        <f t="shared" si="7"/>
        <v>-105.5</v>
      </c>
      <c r="AM42">
        <f t="shared" si="7"/>
        <v>-31.5</v>
      </c>
      <c r="AN42">
        <f t="shared" si="7"/>
        <v>75.5</v>
      </c>
      <c r="AO42">
        <f t="shared" si="7"/>
        <v>61.5</v>
      </c>
    </row>
    <row r="43" spans="1:54" x14ac:dyDescent="0.25">
      <c r="A43" t="s">
        <v>56</v>
      </c>
      <c r="B43" t="s">
        <v>69</v>
      </c>
      <c r="C43">
        <v>402.69033200000001</v>
      </c>
      <c r="D43" t="s">
        <v>58</v>
      </c>
      <c r="E43">
        <v>2</v>
      </c>
      <c r="F43">
        <f t="shared" ref="F43:AO43" si="8">F32-AVERAGE($AL32:$AO32)</f>
        <v>1082.25</v>
      </c>
      <c r="G43">
        <f t="shared" si="8"/>
        <v>1559.25</v>
      </c>
      <c r="H43">
        <f t="shared" si="8"/>
        <v>2376.25</v>
      </c>
      <c r="I43">
        <f t="shared" si="8"/>
        <v>1829.25</v>
      </c>
      <c r="J43">
        <f t="shared" si="8"/>
        <v>2032.25</v>
      </c>
      <c r="K43">
        <f t="shared" si="8"/>
        <v>1400.25</v>
      </c>
      <c r="L43">
        <f t="shared" si="8"/>
        <v>2203.25</v>
      </c>
      <c r="M43">
        <f t="shared" si="8"/>
        <v>1600.25</v>
      </c>
      <c r="N43">
        <f t="shared" si="8"/>
        <v>52709.25</v>
      </c>
      <c r="O43">
        <f t="shared" si="8"/>
        <v>57432.25</v>
      </c>
      <c r="P43">
        <f t="shared" si="8"/>
        <v>50165.25</v>
      </c>
      <c r="Q43">
        <f t="shared" si="8"/>
        <v>60870.25</v>
      </c>
      <c r="R43">
        <f t="shared" si="8"/>
        <v>73058.25</v>
      </c>
      <c r="S43">
        <f t="shared" si="8"/>
        <v>67395.25</v>
      </c>
      <c r="T43">
        <f t="shared" si="8"/>
        <v>1023.25</v>
      </c>
      <c r="U43">
        <f t="shared" si="8"/>
        <v>1184.25</v>
      </c>
      <c r="V43">
        <f t="shared" si="8"/>
        <v>1504.25</v>
      </c>
      <c r="W43">
        <f t="shared" si="8"/>
        <v>1403.25</v>
      </c>
      <c r="X43">
        <f t="shared" si="8"/>
        <v>1693.25</v>
      </c>
      <c r="Y43">
        <f t="shared" si="8"/>
        <v>1864.25</v>
      </c>
      <c r="Z43">
        <f t="shared" si="8"/>
        <v>1643.25</v>
      </c>
      <c r="AA43">
        <f t="shared" si="8"/>
        <v>1488.25</v>
      </c>
      <c r="AB43">
        <f t="shared" si="8"/>
        <v>1570.25</v>
      </c>
      <c r="AC43">
        <f t="shared" si="8"/>
        <v>1740.25</v>
      </c>
      <c r="AD43">
        <f t="shared" si="8"/>
        <v>2101.25</v>
      </c>
      <c r="AE43">
        <f t="shared" si="8"/>
        <v>1536.25</v>
      </c>
      <c r="AF43">
        <f t="shared" si="8"/>
        <v>1713.25</v>
      </c>
      <c r="AG43">
        <f t="shared" si="8"/>
        <v>1830.25</v>
      </c>
      <c r="AH43">
        <f t="shared" si="8"/>
        <v>1500.25</v>
      </c>
      <c r="AI43">
        <f t="shared" si="8"/>
        <v>1287.25</v>
      </c>
      <c r="AJ43">
        <f t="shared" si="8"/>
        <v>1506.25</v>
      </c>
      <c r="AK43">
        <f t="shared" si="8"/>
        <v>1235.25</v>
      </c>
      <c r="AL43">
        <f t="shared" si="8"/>
        <v>-14.75</v>
      </c>
      <c r="AM43">
        <f t="shared" si="8"/>
        <v>87.25</v>
      </c>
      <c r="AN43">
        <f t="shared" si="8"/>
        <v>-37.75</v>
      </c>
      <c r="AO43">
        <f t="shared" si="8"/>
        <v>-34.75</v>
      </c>
    </row>
    <row r="44" spans="1:54" x14ac:dyDescent="0.25">
      <c r="A44" t="s">
        <v>56</v>
      </c>
      <c r="B44" t="s">
        <v>70</v>
      </c>
      <c r="C44">
        <v>406.198914</v>
      </c>
      <c r="D44" t="s">
        <v>64</v>
      </c>
      <c r="E44">
        <v>2</v>
      </c>
      <c r="F44">
        <f t="shared" ref="F44:AE44" si="9">F33-AVERAGE($AL33:$AO33)</f>
        <v>3847.25</v>
      </c>
      <c r="G44">
        <f t="shared" si="9"/>
        <v>18584.25</v>
      </c>
      <c r="H44">
        <f t="shared" si="9"/>
        <v>44614.25</v>
      </c>
      <c r="I44">
        <f t="shared" si="9"/>
        <v>121316.25</v>
      </c>
      <c r="J44">
        <f t="shared" si="9"/>
        <v>511644.25</v>
      </c>
      <c r="K44">
        <f t="shared" si="9"/>
        <v>263169.25</v>
      </c>
      <c r="L44">
        <f t="shared" si="9"/>
        <v>249116.25</v>
      </c>
      <c r="M44">
        <f t="shared" si="9"/>
        <v>239200.25</v>
      </c>
      <c r="N44">
        <f t="shared" si="9"/>
        <v>243070.25</v>
      </c>
      <c r="O44">
        <f t="shared" si="9"/>
        <v>249232.25</v>
      </c>
      <c r="P44">
        <f t="shared" si="9"/>
        <v>254025.25</v>
      </c>
      <c r="Q44">
        <f t="shared" si="9"/>
        <v>255975.25</v>
      </c>
      <c r="R44">
        <f t="shared" si="9"/>
        <v>246300.25</v>
      </c>
      <c r="S44">
        <f t="shared" si="9"/>
        <v>258996.25</v>
      </c>
      <c r="T44">
        <f t="shared" si="9"/>
        <v>2534.25</v>
      </c>
      <c r="U44">
        <f t="shared" si="9"/>
        <v>2290.25</v>
      </c>
      <c r="V44">
        <f t="shared" si="9"/>
        <v>2896.25</v>
      </c>
      <c r="W44">
        <f t="shared" si="9"/>
        <v>9653.25</v>
      </c>
      <c r="X44">
        <f t="shared" si="9"/>
        <v>10295.25</v>
      </c>
      <c r="Y44">
        <f t="shared" si="9"/>
        <v>9756.25</v>
      </c>
      <c r="Z44">
        <f t="shared" si="9"/>
        <v>18313.25</v>
      </c>
      <c r="AA44">
        <f t="shared" si="9"/>
        <v>19473.25</v>
      </c>
      <c r="AB44">
        <f t="shared" si="9"/>
        <v>18140.25</v>
      </c>
      <c r="AC44">
        <f t="shared" si="9"/>
        <v>35844.25</v>
      </c>
      <c r="AD44">
        <f t="shared" si="9"/>
        <v>35294.25</v>
      </c>
      <c r="AE44">
        <f t="shared" si="9"/>
        <v>34384.25</v>
      </c>
      <c r="AF44">
        <f t="shared" ref="AF44:AO44" si="10">AF33-AVERAGE($AL33:$AO33)</f>
        <v>317297.25</v>
      </c>
      <c r="AG44">
        <f t="shared" si="10"/>
        <v>304341.25</v>
      </c>
      <c r="AH44">
        <f t="shared" si="10"/>
        <v>303236.25</v>
      </c>
      <c r="AI44">
        <f t="shared" si="10"/>
        <v>3183114.25</v>
      </c>
      <c r="AJ44">
        <f t="shared" si="10"/>
        <v>3043358.25</v>
      </c>
      <c r="AK44">
        <f t="shared" si="10"/>
        <v>2958884.25</v>
      </c>
      <c r="AL44">
        <f t="shared" si="10"/>
        <v>-71.75</v>
      </c>
      <c r="AM44">
        <f t="shared" si="10"/>
        <v>-11.75</v>
      </c>
      <c r="AN44">
        <f t="shared" si="10"/>
        <v>-18.75</v>
      </c>
      <c r="AO44">
        <f t="shared" si="10"/>
        <v>102.25</v>
      </c>
    </row>
    <row r="47" spans="1:54" x14ac:dyDescent="0.25">
      <c r="A47" t="s">
        <v>97</v>
      </c>
    </row>
    <row r="48" spans="1:54" x14ac:dyDescent="0.25">
      <c r="A48" t="s">
        <v>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  <c r="J48" t="s">
        <v>9</v>
      </c>
      <c r="K48" t="s">
        <v>10</v>
      </c>
      <c r="L48" t="s">
        <v>11</v>
      </c>
      <c r="M48" t="s">
        <v>12</v>
      </c>
      <c r="N48" t="s">
        <v>13</v>
      </c>
      <c r="O48" t="s">
        <v>14</v>
      </c>
      <c r="P48" t="s">
        <v>15</v>
      </c>
      <c r="Q48" t="s">
        <v>16</v>
      </c>
      <c r="R48" t="s">
        <v>17</v>
      </c>
      <c r="S48" t="s">
        <v>18</v>
      </c>
      <c r="T48" t="s">
        <v>19</v>
      </c>
      <c r="U48" t="s">
        <v>20</v>
      </c>
      <c r="V48" t="s">
        <v>21</v>
      </c>
      <c r="W48" t="s">
        <v>22</v>
      </c>
      <c r="X48" t="s">
        <v>23</v>
      </c>
      <c r="Y48" t="s">
        <v>24</v>
      </c>
      <c r="Z48" t="s">
        <v>25</v>
      </c>
      <c r="AA48" t="s">
        <v>26</v>
      </c>
      <c r="AB48" t="s">
        <v>27</v>
      </c>
      <c r="AC48" t="s">
        <v>28</v>
      </c>
      <c r="AD48" t="s">
        <v>29</v>
      </c>
      <c r="AE48" t="s">
        <v>30</v>
      </c>
      <c r="AF48" t="s">
        <v>31</v>
      </c>
      <c r="AG48" t="s">
        <v>32</v>
      </c>
      <c r="AH48" t="s">
        <v>33</v>
      </c>
      <c r="AI48" t="s">
        <v>34</v>
      </c>
      <c r="AJ48" t="s">
        <v>35</v>
      </c>
      <c r="AK48" t="s">
        <v>36</v>
      </c>
      <c r="AL48" t="s">
        <v>37</v>
      </c>
      <c r="AM48" t="s">
        <v>38</v>
      </c>
      <c r="AN48" t="s">
        <v>39</v>
      </c>
      <c r="AO48" t="s">
        <v>40</v>
      </c>
      <c r="AP48" t="s">
        <v>41</v>
      </c>
      <c r="AQ48" t="s">
        <v>42</v>
      </c>
      <c r="AR48" t="s">
        <v>43</v>
      </c>
      <c r="AS48" t="s">
        <v>44</v>
      </c>
      <c r="AT48" t="s">
        <v>45</v>
      </c>
      <c r="AU48" t="s">
        <v>46</v>
      </c>
      <c r="AV48" t="s">
        <v>47</v>
      </c>
      <c r="AW48" t="s">
        <v>48</v>
      </c>
      <c r="AX48" t="s">
        <v>49</v>
      </c>
      <c r="AY48" t="s">
        <v>50</v>
      </c>
      <c r="AZ48" t="s">
        <v>51</v>
      </c>
      <c r="BA48" t="s">
        <v>99</v>
      </c>
      <c r="BB48" t="s">
        <v>100</v>
      </c>
    </row>
    <row r="49" spans="1:54" x14ac:dyDescent="0.25">
      <c r="A49" t="s">
        <v>56</v>
      </c>
      <c r="B49" t="s">
        <v>62</v>
      </c>
      <c r="C49">
        <v>324.17157800000001</v>
      </c>
      <c r="D49" t="s">
        <v>58</v>
      </c>
      <c r="E49">
        <v>2</v>
      </c>
      <c r="F49">
        <v>223759.25</v>
      </c>
      <c r="G49">
        <v>225086.25</v>
      </c>
      <c r="H49">
        <v>216719.25</v>
      </c>
      <c r="I49">
        <v>211322.25</v>
      </c>
      <c r="J49">
        <v>226500.25</v>
      </c>
      <c r="K49">
        <v>197152.25</v>
      </c>
      <c r="L49">
        <v>119686.25</v>
      </c>
      <c r="M49">
        <v>125504.25</v>
      </c>
      <c r="N49">
        <v>125062.25</v>
      </c>
      <c r="O49">
        <v>131019.25</v>
      </c>
      <c r="P49">
        <v>115997.25</v>
      </c>
      <c r="Q49">
        <v>110227.25</v>
      </c>
      <c r="R49">
        <v>131283.25</v>
      </c>
      <c r="S49">
        <v>142932.25</v>
      </c>
      <c r="T49">
        <v>108101.25</v>
      </c>
      <c r="U49">
        <v>99072.25</v>
      </c>
      <c r="V49">
        <v>105549.25</v>
      </c>
      <c r="W49">
        <v>108290.25</v>
      </c>
      <c r="X49">
        <v>105871.25</v>
      </c>
      <c r="Y49">
        <v>104622.25</v>
      </c>
      <c r="Z49">
        <v>105408.25</v>
      </c>
      <c r="AA49">
        <v>123973.25</v>
      </c>
      <c r="AB49">
        <v>110505.25</v>
      </c>
      <c r="AC49">
        <v>40429.25</v>
      </c>
      <c r="AD49">
        <v>44610.25</v>
      </c>
      <c r="AE49">
        <v>34757.25</v>
      </c>
      <c r="AF49">
        <v>34800.25</v>
      </c>
      <c r="AG49">
        <v>36839.25</v>
      </c>
      <c r="AH49">
        <v>36742.25</v>
      </c>
      <c r="AI49">
        <v>84213.25</v>
      </c>
      <c r="AJ49">
        <v>81309.25</v>
      </c>
      <c r="AK49">
        <v>79088.25</v>
      </c>
      <c r="AL49">
        <v>85848.25</v>
      </c>
      <c r="AM49">
        <v>77277.25</v>
      </c>
      <c r="AN49">
        <v>77473.25</v>
      </c>
      <c r="AO49">
        <v>83093.25</v>
      </c>
      <c r="AP49">
        <v>82535.25</v>
      </c>
      <c r="AQ49">
        <v>81119.25</v>
      </c>
      <c r="AR49">
        <v>84965.25</v>
      </c>
      <c r="AS49">
        <v>77034.25</v>
      </c>
      <c r="AT49">
        <v>82261.25</v>
      </c>
      <c r="AU49">
        <v>78939.25</v>
      </c>
      <c r="AV49">
        <v>86665.25</v>
      </c>
      <c r="AW49">
        <v>79377.25</v>
      </c>
      <c r="AX49">
        <v>75835.25</v>
      </c>
      <c r="AY49">
        <v>71519.25</v>
      </c>
      <c r="AZ49">
        <v>68020.25</v>
      </c>
      <c r="BA49">
        <f>AVERAGE(R49:T49)</f>
        <v>127438.91666666667</v>
      </c>
      <c r="BB49">
        <f>AVERAGE(Z49:AH49)</f>
        <v>63118.361111111109</v>
      </c>
    </row>
    <row r="50" spans="1:54" x14ac:dyDescent="0.25">
      <c r="A50" t="s">
        <v>56</v>
      </c>
      <c r="B50" t="s">
        <v>91</v>
      </c>
      <c r="C50">
        <v>327.68016</v>
      </c>
      <c r="D50" t="s">
        <v>64</v>
      </c>
      <c r="E50">
        <v>2</v>
      </c>
      <c r="F50">
        <v>2397.5</v>
      </c>
      <c r="G50">
        <v>26731.5</v>
      </c>
      <c r="H50">
        <v>66809.5</v>
      </c>
      <c r="I50">
        <v>133795.5</v>
      </c>
      <c r="J50">
        <v>1317777.5</v>
      </c>
      <c r="K50">
        <v>11588464.5</v>
      </c>
      <c r="L50">
        <v>-31.5</v>
      </c>
      <c r="M50">
        <v>25428.5</v>
      </c>
      <c r="N50">
        <v>73306.5</v>
      </c>
      <c r="O50">
        <v>137752.5</v>
      </c>
      <c r="P50">
        <v>1566216.5</v>
      </c>
      <c r="Q50">
        <v>12781333.5</v>
      </c>
      <c r="R50">
        <v>339856.5</v>
      </c>
      <c r="S50">
        <v>341771.5</v>
      </c>
      <c r="T50">
        <v>325676.5</v>
      </c>
      <c r="U50">
        <v>222676.5</v>
      </c>
      <c r="V50">
        <v>196654.5</v>
      </c>
      <c r="W50">
        <v>223181.5</v>
      </c>
      <c r="X50">
        <v>169604.5</v>
      </c>
      <c r="Y50">
        <v>187197.5</v>
      </c>
      <c r="Z50">
        <v>374274.5</v>
      </c>
      <c r="AA50">
        <v>363191.5</v>
      </c>
      <c r="AB50">
        <v>347690.5</v>
      </c>
      <c r="AC50">
        <v>384354.5</v>
      </c>
      <c r="AD50">
        <v>402808.5</v>
      </c>
      <c r="AE50">
        <v>360635.5</v>
      </c>
      <c r="AF50">
        <v>393637.5</v>
      </c>
      <c r="AG50">
        <v>367025.5</v>
      </c>
      <c r="AH50">
        <v>374428.5</v>
      </c>
      <c r="AI50">
        <v>26.5</v>
      </c>
      <c r="AJ50">
        <v>657.5</v>
      </c>
      <c r="AK50">
        <v>860.5</v>
      </c>
      <c r="AL50">
        <v>23842.5</v>
      </c>
      <c r="AM50">
        <v>23058.5</v>
      </c>
      <c r="AN50">
        <v>24455.5</v>
      </c>
      <c r="AO50">
        <v>55113.5</v>
      </c>
      <c r="AP50">
        <v>55866.5</v>
      </c>
      <c r="AQ50">
        <v>53024.5</v>
      </c>
      <c r="AR50">
        <v>113519.5</v>
      </c>
      <c r="AS50">
        <v>112887.5</v>
      </c>
      <c r="AT50">
        <v>114169.5</v>
      </c>
      <c r="AU50">
        <v>1165062.5</v>
      </c>
      <c r="AV50">
        <v>1157467.5</v>
      </c>
      <c r="AW50">
        <v>1090163.5</v>
      </c>
      <c r="AX50">
        <v>10168782.5</v>
      </c>
      <c r="AY50">
        <v>10296486.5</v>
      </c>
      <c r="AZ50">
        <v>9854905.5</v>
      </c>
      <c r="BA50">
        <f t="shared" ref="BA50:BA56" si="11">AVERAGE(R50:T50)</f>
        <v>335768.16666666669</v>
      </c>
      <c r="BB50">
        <f t="shared" ref="BB50:BB56" si="12">AVERAGE(Z50:AH50)</f>
        <v>374227.38888888888</v>
      </c>
    </row>
    <row r="51" spans="1:54" x14ac:dyDescent="0.25">
      <c r="A51" t="s">
        <v>56</v>
      </c>
      <c r="B51" t="s">
        <v>92</v>
      </c>
      <c r="C51">
        <v>345.17686099999997</v>
      </c>
      <c r="D51" t="s">
        <v>58</v>
      </c>
      <c r="E51">
        <v>2</v>
      </c>
      <c r="F51">
        <v>11390.75</v>
      </c>
      <c r="G51">
        <v>11187.75</v>
      </c>
      <c r="H51">
        <v>11808.75</v>
      </c>
      <c r="I51">
        <v>12102.75</v>
      </c>
      <c r="J51">
        <v>11973.75</v>
      </c>
      <c r="K51">
        <v>11117.75</v>
      </c>
      <c r="L51">
        <v>16121.75</v>
      </c>
      <c r="M51">
        <v>14551.75</v>
      </c>
      <c r="N51">
        <v>16133.75</v>
      </c>
      <c r="O51">
        <v>16174.75</v>
      </c>
      <c r="P51">
        <v>17114.75</v>
      </c>
      <c r="Q51">
        <v>14621.75</v>
      </c>
      <c r="R51">
        <v>16281.75</v>
      </c>
      <c r="S51">
        <v>15672.75</v>
      </c>
      <c r="T51">
        <v>17496.75</v>
      </c>
      <c r="U51">
        <v>797</v>
      </c>
      <c r="V51">
        <v>1439</v>
      </c>
      <c r="W51">
        <v>905</v>
      </c>
      <c r="X51">
        <v>1038</v>
      </c>
      <c r="Y51">
        <v>1734</v>
      </c>
      <c r="Z51">
        <v>1683</v>
      </c>
      <c r="AA51">
        <v>1619</v>
      </c>
      <c r="AB51">
        <v>1322</v>
      </c>
      <c r="AC51">
        <v>25800</v>
      </c>
      <c r="AD51">
        <v>31619</v>
      </c>
      <c r="AE51">
        <v>23626</v>
      </c>
      <c r="AF51">
        <v>30245</v>
      </c>
      <c r="AG51">
        <v>32867</v>
      </c>
      <c r="AH51">
        <v>33409</v>
      </c>
      <c r="AI51">
        <v>283</v>
      </c>
      <c r="AJ51">
        <v>901</v>
      </c>
      <c r="AK51">
        <v>1112</v>
      </c>
      <c r="AL51">
        <v>1209</v>
      </c>
      <c r="AM51">
        <v>403</v>
      </c>
      <c r="AN51">
        <v>547</v>
      </c>
      <c r="AO51">
        <v>1430</v>
      </c>
      <c r="AP51">
        <v>1144</v>
      </c>
      <c r="AQ51">
        <v>524</v>
      </c>
      <c r="AR51">
        <v>996</v>
      </c>
      <c r="AS51">
        <v>700</v>
      </c>
      <c r="AT51">
        <v>1033</v>
      </c>
      <c r="AU51">
        <v>1130</v>
      </c>
      <c r="AV51">
        <v>1588</v>
      </c>
      <c r="AW51">
        <v>696</v>
      </c>
      <c r="AX51">
        <v>1268</v>
      </c>
      <c r="AY51">
        <v>1229</v>
      </c>
      <c r="AZ51">
        <v>717</v>
      </c>
      <c r="BA51">
        <f t="shared" si="11"/>
        <v>16483.75</v>
      </c>
      <c r="BB51">
        <f t="shared" si="12"/>
        <v>20243.333333333332</v>
      </c>
    </row>
    <row r="52" spans="1:54" x14ac:dyDescent="0.25">
      <c r="A52" t="s">
        <v>56</v>
      </c>
      <c r="B52" t="s">
        <v>93</v>
      </c>
      <c r="C52">
        <v>348.68544300000002</v>
      </c>
      <c r="D52" t="s">
        <v>64</v>
      </c>
      <c r="E52">
        <v>2</v>
      </c>
      <c r="F52">
        <v>591</v>
      </c>
      <c r="G52">
        <v>4483</v>
      </c>
      <c r="H52">
        <v>10027</v>
      </c>
      <c r="I52">
        <v>18973</v>
      </c>
      <c r="J52">
        <v>192884</v>
      </c>
      <c r="K52">
        <v>1670585</v>
      </c>
      <c r="L52">
        <v>601</v>
      </c>
      <c r="M52">
        <v>3984</v>
      </c>
      <c r="N52">
        <v>9416</v>
      </c>
      <c r="O52">
        <v>20744</v>
      </c>
      <c r="P52">
        <v>212289</v>
      </c>
      <c r="Q52">
        <v>1834096</v>
      </c>
      <c r="R52">
        <v>43617</v>
      </c>
      <c r="S52">
        <v>41645</v>
      </c>
      <c r="T52">
        <v>42716</v>
      </c>
      <c r="U52">
        <v>839.75</v>
      </c>
      <c r="V52">
        <v>7991.75</v>
      </c>
      <c r="W52">
        <v>19015.75</v>
      </c>
      <c r="X52">
        <v>50633.75</v>
      </c>
      <c r="Y52">
        <v>208518.75</v>
      </c>
      <c r="Z52">
        <v>109483.75</v>
      </c>
      <c r="AA52">
        <v>100716.75</v>
      </c>
      <c r="AB52">
        <v>106962.75</v>
      </c>
      <c r="AC52">
        <v>103448.75</v>
      </c>
      <c r="AD52">
        <v>106718.75</v>
      </c>
      <c r="AE52">
        <v>105015.75</v>
      </c>
      <c r="AF52">
        <v>111347.75</v>
      </c>
      <c r="AG52">
        <v>109315.75</v>
      </c>
      <c r="AH52">
        <v>107065.75</v>
      </c>
      <c r="AI52">
        <v>648.75</v>
      </c>
      <c r="AJ52">
        <v>659.75</v>
      </c>
      <c r="AK52">
        <v>735.75</v>
      </c>
      <c r="AL52">
        <v>9358.75</v>
      </c>
      <c r="AM52">
        <v>8833.75</v>
      </c>
      <c r="AN52">
        <v>8065.75</v>
      </c>
      <c r="AO52">
        <v>18308.75</v>
      </c>
      <c r="AP52">
        <v>17636.75</v>
      </c>
      <c r="AQ52">
        <v>18793.75</v>
      </c>
      <c r="AR52">
        <v>40243.75</v>
      </c>
      <c r="AS52">
        <v>36623.75</v>
      </c>
      <c r="AT52">
        <v>36124.75</v>
      </c>
      <c r="AU52">
        <v>364391.75</v>
      </c>
      <c r="AV52">
        <v>354232.75</v>
      </c>
      <c r="AW52">
        <v>349915.75</v>
      </c>
      <c r="AX52">
        <v>3306868.75</v>
      </c>
      <c r="AY52">
        <v>3322231.75</v>
      </c>
      <c r="AZ52">
        <v>3296952.75</v>
      </c>
      <c r="BA52">
        <f t="shared" si="11"/>
        <v>42659.333333333336</v>
      </c>
      <c r="BB52">
        <f t="shared" si="12"/>
        <v>106675.08333333333</v>
      </c>
    </row>
    <row r="53" spans="1:54" x14ac:dyDescent="0.25">
      <c r="A53" t="s">
        <v>56</v>
      </c>
      <c r="B53" t="s">
        <v>67</v>
      </c>
      <c r="C53">
        <v>381.68504999999999</v>
      </c>
      <c r="D53" t="s">
        <v>58</v>
      </c>
      <c r="E53">
        <v>2</v>
      </c>
      <c r="F53">
        <v>636229.75</v>
      </c>
      <c r="G53">
        <v>642887.75</v>
      </c>
      <c r="H53">
        <v>656391.75</v>
      </c>
      <c r="I53">
        <v>653654.75</v>
      </c>
      <c r="J53">
        <v>643987.75</v>
      </c>
      <c r="K53">
        <v>626269.75</v>
      </c>
      <c r="L53">
        <v>336731.75</v>
      </c>
      <c r="M53">
        <v>362494.75</v>
      </c>
      <c r="N53">
        <v>351256.75</v>
      </c>
      <c r="O53">
        <v>363596.75</v>
      </c>
      <c r="P53">
        <v>368285.75</v>
      </c>
      <c r="Q53">
        <v>347800.75</v>
      </c>
      <c r="R53">
        <v>389689.75</v>
      </c>
      <c r="S53">
        <v>411997.75</v>
      </c>
      <c r="T53">
        <v>314928.75</v>
      </c>
      <c r="U53">
        <v>299784.75</v>
      </c>
      <c r="V53">
        <v>309159.75</v>
      </c>
      <c r="W53">
        <v>309309.75</v>
      </c>
      <c r="X53">
        <v>307834.75</v>
      </c>
      <c r="Y53">
        <v>305497.75</v>
      </c>
      <c r="Z53">
        <v>301092.75</v>
      </c>
      <c r="AA53">
        <v>339875.75</v>
      </c>
      <c r="AB53">
        <v>312511.75</v>
      </c>
      <c r="AC53">
        <v>110862.75</v>
      </c>
      <c r="AD53">
        <v>127903.75</v>
      </c>
      <c r="AE53">
        <v>105866.75</v>
      </c>
      <c r="AF53">
        <v>94356.75</v>
      </c>
      <c r="AG53">
        <v>106856.75</v>
      </c>
      <c r="AH53">
        <v>108413.75</v>
      </c>
      <c r="AI53">
        <v>258289.75</v>
      </c>
      <c r="AJ53">
        <v>244370.75</v>
      </c>
      <c r="AK53">
        <v>235207.75</v>
      </c>
      <c r="AL53">
        <v>245738.75</v>
      </c>
      <c r="AM53">
        <v>238375.75</v>
      </c>
      <c r="AN53">
        <v>220388.75</v>
      </c>
      <c r="AO53">
        <v>239745.75</v>
      </c>
      <c r="AP53">
        <v>233746.75</v>
      </c>
      <c r="AQ53">
        <v>219349.75</v>
      </c>
      <c r="AR53">
        <v>249904.75</v>
      </c>
      <c r="AS53">
        <v>234100.75</v>
      </c>
      <c r="AT53">
        <v>240200.75</v>
      </c>
      <c r="AU53">
        <v>243906.75</v>
      </c>
      <c r="AV53">
        <v>244812.75</v>
      </c>
      <c r="AW53">
        <v>230340.75</v>
      </c>
      <c r="AX53">
        <v>243222.75</v>
      </c>
      <c r="AY53">
        <v>232280.75</v>
      </c>
      <c r="AZ53">
        <v>227286.75</v>
      </c>
      <c r="BA53">
        <f t="shared" si="11"/>
        <v>372205.41666666669</v>
      </c>
      <c r="BB53">
        <f t="shared" si="12"/>
        <v>178637.86111111112</v>
      </c>
    </row>
    <row r="54" spans="1:54" x14ac:dyDescent="0.25">
      <c r="A54" t="s">
        <v>56</v>
      </c>
      <c r="B54" t="s">
        <v>94</v>
      </c>
      <c r="C54">
        <v>385.19363199999998</v>
      </c>
      <c r="D54" t="s">
        <v>64</v>
      </c>
      <c r="E54">
        <v>2</v>
      </c>
      <c r="F54">
        <v>331.5</v>
      </c>
      <c r="G54">
        <v>13831.5</v>
      </c>
      <c r="H54">
        <v>37676.5</v>
      </c>
      <c r="I54">
        <v>68491.5</v>
      </c>
      <c r="J54">
        <v>744360.5</v>
      </c>
      <c r="K54">
        <v>7437595.5</v>
      </c>
      <c r="L54">
        <v>394.5</v>
      </c>
      <c r="M54">
        <v>16099.5</v>
      </c>
      <c r="N54">
        <v>38934.5</v>
      </c>
      <c r="O54">
        <v>76378.5</v>
      </c>
      <c r="P54">
        <v>847763.5</v>
      </c>
      <c r="Q54">
        <v>8439285.5</v>
      </c>
      <c r="R54">
        <v>486644.5</v>
      </c>
      <c r="S54">
        <v>499911.5</v>
      </c>
      <c r="T54">
        <v>466845.5</v>
      </c>
      <c r="U54">
        <v>290186.5</v>
      </c>
      <c r="V54">
        <v>283159.5</v>
      </c>
      <c r="W54">
        <v>273637.5</v>
      </c>
      <c r="X54">
        <v>251294.5</v>
      </c>
      <c r="Y54">
        <v>261312.5</v>
      </c>
      <c r="Z54">
        <v>544652.5</v>
      </c>
      <c r="AA54">
        <v>506133.5</v>
      </c>
      <c r="AB54">
        <v>517902.5</v>
      </c>
      <c r="AC54">
        <v>556273.5</v>
      </c>
      <c r="AD54">
        <v>567142.5</v>
      </c>
      <c r="AE54">
        <v>525021.5</v>
      </c>
      <c r="AF54">
        <v>585968.5</v>
      </c>
      <c r="AG54">
        <v>533258.5</v>
      </c>
      <c r="AH54">
        <v>532016.5</v>
      </c>
      <c r="AI54">
        <v>946.5</v>
      </c>
      <c r="AJ54">
        <v>525.5</v>
      </c>
      <c r="AK54">
        <v>951.5</v>
      </c>
      <c r="AL54">
        <v>14394.5</v>
      </c>
      <c r="AM54">
        <v>13464.5</v>
      </c>
      <c r="AN54">
        <v>12943.5</v>
      </c>
      <c r="AO54">
        <v>32038.5</v>
      </c>
      <c r="AP54">
        <v>30440.5</v>
      </c>
      <c r="AQ54">
        <v>28302.5</v>
      </c>
      <c r="AR54">
        <v>63607.5</v>
      </c>
      <c r="AS54">
        <v>61973.5</v>
      </c>
      <c r="AT54">
        <v>62269.5</v>
      </c>
      <c r="AU54">
        <v>651760.5</v>
      </c>
      <c r="AV54">
        <v>624126.5</v>
      </c>
      <c r="AW54">
        <v>594517.5</v>
      </c>
      <c r="AX54">
        <v>6384167.5</v>
      </c>
      <c r="AY54">
        <v>6336191.5</v>
      </c>
      <c r="AZ54">
        <v>6160667.5</v>
      </c>
      <c r="BA54">
        <f t="shared" si="11"/>
        <v>484467.16666666669</v>
      </c>
      <c r="BB54">
        <f t="shared" si="12"/>
        <v>540929.9444444445</v>
      </c>
    </row>
    <row r="55" spans="1:54" x14ac:dyDescent="0.25">
      <c r="A55" t="s">
        <v>56</v>
      </c>
      <c r="B55" t="s">
        <v>95</v>
      </c>
      <c r="C55">
        <v>402.69033200000001</v>
      </c>
      <c r="D55" t="s">
        <v>58</v>
      </c>
      <c r="E55">
        <v>2</v>
      </c>
      <c r="F55">
        <v>58914.25</v>
      </c>
      <c r="G55">
        <v>57576.25</v>
      </c>
      <c r="H55">
        <v>59668.25</v>
      </c>
      <c r="I55">
        <v>64940.25</v>
      </c>
      <c r="J55">
        <v>60216.25</v>
      </c>
      <c r="K55">
        <v>53162.25</v>
      </c>
      <c r="L55">
        <v>92321.25</v>
      </c>
      <c r="M55">
        <v>97270.25</v>
      </c>
      <c r="N55">
        <v>90336.25</v>
      </c>
      <c r="O55">
        <v>97638.25</v>
      </c>
      <c r="P55">
        <v>93871.25</v>
      </c>
      <c r="Q55">
        <v>86387.25</v>
      </c>
      <c r="R55">
        <v>83668.25</v>
      </c>
      <c r="S55">
        <v>87466.25</v>
      </c>
      <c r="T55">
        <v>93628.25</v>
      </c>
      <c r="U55">
        <v>1082.25</v>
      </c>
      <c r="V55">
        <v>1559.25</v>
      </c>
      <c r="W55">
        <v>2376.25</v>
      </c>
      <c r="X55">
        <v>1829.25</v>
      </c>
      <c r="Y55">
        <v>2032.25</v>
      </c>
      <c r="Z55">
        <v>1400.25</v>
      </c>
      <c r="AA55">
        <v>2203.25</v>
      </c>
      <c r="AB55">
        <v>1600.25</v>
      </c>
      <c r="AC55">
        <v>52709.25</v>
      </c>
      <c r="AD55">
        <v>57432.25</v>
      </c>
      <c r="AE55">
        <v>50165.25</v>
      </c>
      <c r="AF55">
        <v>60870.25</v>
      </c>
      <c r="AG55">
        <v>73058.25</v>
      </c>
      <c r="AH55">
        <v>67395.25</v>
      </c>
      <c r="AI55">
        <v>1023.25</v>
      </c>
      <c r="AJ55">
        <v>1184.25</v>
      </c>
      <c r="AK55">
        <v>1504.25</v>
      </c>
      <c r="AL55">
        <v>1403.25</v>
      </c>
      <c r="AM55">
        <v>1693.25</v>
      </c>
      <c r="AN55">
        <v>1864.25</v>
      </c>
      <c r="AO55">
        <v>1643.25</v>
      </c>
      <c r="AP55">
        <v>1488.25</v>
      </c>
      <c r="AQ55">
        <v>1570.25</v>
      </c>
      <c r="AR55">
        <v>1740.25</v>
      </c>
      <c r="AS55">
        <v>2101.25</v>
      </c>
      <c r="AT55">
        <v>1536.25</v>
      </c>
      <c r="AU55">
        <v>1713.25</v>
      </c>
      <c r="AV55">
        <v>1830.25</v>
      </c>
      <c r="AW55">
        <v>1500.25</v>
      </c>
      <c r="AX55">
        <v>1287.25</v>
      </c>
      <c r="AY55">
        <v>1506.25</v>
      </c>
      <c r="AZ55">
        <v>1235.25</v>
      </c>
      <c r="BA55">
        <f t="shared" si="11"/>
        <v>88254.25</v>
      </c>
      <c r="BB55">
        <f t="shared" si="12"/>
        <v>40759.361111111109</v>
      </c>
    </row>
    <row r="56" spans="1:54" x14ac:dyDescent="0.25">
      <c r="A56" t="s">
        <v>56</v>
      </c>
      <c r="B56" t="s">
        <v>96</v>
      </c>
      <c r="C56">
        <v>406.198914</v>
      </c>
      <c r="D56" t="s">
        <v>64</v>
      </c>
      <c r="E56">
        <v>2</v>
      </c>
      <c r="F56">
        <v>1919.25</v>
      </c>
      <c r="G56">
        <v>11053.25</v>
      </c>
      <c r="H56">
        <v>23573.25</v>
      </c>
      <c r="I56">
        <v>40364.25</v>
      </c>
      <c r="J56">
        <v>390674.25</v>
      </c>
      <c r="K56">
        <v>3703506.25</v>
      </c>
      <c r="L56">
        <v>961.25</v>
      </c>
      <c r="M56">
        <v>9299.25</v>
      </c>
      <c r="N56">
        <v>19967.25</v>
      </c>
      <c r="O56">
        <v>41794.25</v>
      </c>
      <c r="P56">
        <v>438512.25</v>
      </c>
      <c r="Q56">
        <v>4222246.25</v>
      </c>
      <c r="R56">
        <v>244569.25</v>
      </c>
      <c r="S56">
        <v>249565.25</v>
      </c>
      <c r="T56">
        <v>240530.25</v>
      </c>
      <c r="U56">
        <v>3847.25</v>
      </c>
      <c r="V56">
        <v>18584.25</v>
      </c>
      <c r="W56">
        <v>44614.25</v>
      </c>
      <c r="X56">
        <v>121316.25</v>
      </c>
      <c r="Y56">
        <v>511644.25</v>
      </c>
      <c r="Z56">
        <v>263169.25</v>
      </c>
      <c r="AA56">
        <v>249116.25</v>
      </c>
      <c r="AB56">
        <v>239200.25</v>
      </c>
      <c r="AC56">
        <v>243070.25</v>
      </c>
      <c r="AD56">
        <v>249232.25</v>
      </c>
      <c r="AE56">
        <v>254025.25</v>
      </c>
      <c r="AF56">
        <v>255975.25</v>
      </c>
      <c r="AG56">
        <v>246300.25</v>
      </c>
      <c r="AH56">
        <v>258996.25</v>
      </c>
      <c r="AI56">
        <v>2534.25</v>
      </c>
      <c r="AJ56">
        <v>2290.25</v>
      </c>
      <c r="AK56">
        <v>2896.25</v>
      </c>
      <c r="AL56">
        <v>9653.25</v>
      </c>
      <c r="AM56">
        <v>10295.25</v>
      </c>
      <c r="AN56">
        <v>9756.25</v>
      </c>
      <c r="AO56">
        <v>18313.25</v>
      </c>
      <c r="AP56">
        <v>19473.25</v>
      </c>
      <c r="AQ56">
        <v>18140.25</v>
      </c>
      <c r="AR56">
        <v>35844.25</v>
      </c>
      <c r="AS56">
        <v>35294.25</v>
      </c>
      <c r="AT56">
        <v>34384.25</v>
      </c>
      <c r="AU56">
        <v>317297.25</v>
      </c>
      <c r="AV56">
        <v>304341.25</v>
      </c>
      <c r="AW56">
        <v>303236.25</v>
      </c>
      <c r="AX56">
        <v>3183114.25</v>
      </c>
      <c r="AY56">
        <v>3043358.25</v>
      </c>
      <c r="AZ56">
        <v>2958884.25</v>
      </c>
      <c r="BA56">
        <f t="shared" si="11"/>
        <v>244888.25</v>
      </c>
      <c r="BB56">
        <f t="shared" si="12"/>
        <v>251009.47222222222</v>
      </c>
    </row>
    <row r="59" spans="1:54" x14ac:dyDescent="0.25">
      <c r="A59" t="s">
        <v>98</v>
      </c>
    </row>
    <row r="60" spans="1:54" x14ac:dyDescent="0.2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  <c r="J60" t="s">
        <v>9</v>
      </c>
      <c r="K60" t="s">
        <v>10</v>
      </c>
      <c r="L60" t="s">
        <v>11</v>
      </c>
      <c r="M60" t="s">
        <v>12</v>
      </c>
      <c r="N60" t="s">
        <v>13</v>
      </c>
      <c r="O60" t="s">
        <v>14</v>
      </c>
      <c r="P60" t="s">
        <v>15</v>
      </c>
      <c r="Q60" t="s">
        <v>16</v>
      </c>
      <c r="R60" t="s">
        <v>17</v>
      </c>
      <c r="S60" t="s">
        <v>18</v>
      </c>
      <c r="T60" t="s">
        <v>19</v>
      </c>
      <c r="U60" t="s">
        <v>20</v>
      </c>
      <c r="V60" t="s">
        <v>21</v>
      </c>
      <c r="W60" t="s">
        <v>22</v>
      </c>
      <c r="X60" t="s">
        <v>23</v>
      </c>
      <c r="Y60" t="s">
        <v>24</v>
      </c>
      <c r="Z60" t="s">
        <v>25</v>
      </c>
      <c r="AA60" t="s">
        <v>26</v>
      </c>
      <c r="AB60" t="s">
        <v>27</v>
      </c>
      <c r="AC60" t="s">
        <v>28</v>
      </c>
      <c r="AD60" t="s">
        <v>29</v>
      </c>
      <c r="AE60" t="s">
        <v>30</v>
      </c>
      <c r="AF60" t="s">
        <v>31</v>
      </c>
      <c r="AG60" t="s">
        <v>32</v>
      </c>
      <c r="AH60" t="s">
        <v>33</v>
      </c>
      <c r="AI60" t="s">
        <v>34</v>
      </c>
      <c r="AJ60" t="s">
        <v>35</v>
      </c>
      <c r="AK60" t="s">
        <v>36</v>
      </c>
      <c r="AL60" t="s">
        <v>37</v>
      </c>
      <c r="AM60" t="s">
        <v>38</v>
      </c>
      <c r="AN60" t="s">
        <v>39</v>
      </c>
      <c r="AO60" t="s">
        <v>40</v>
      </c>
      <c r="AP60" t="s">
        <v>41</v>
      </c>
      <c r="AQ60" t="s">
        <v>42</v>
      </c>
      <c r="AR60" t="s">
        <v>43</v>
      </c>
      <c r="AS60" t="s">
        <v>44</v>
      </c>
      <c r="AT60" t="s">
        <v>45</v>
      </c>
      <c r="AU60" t="s">
        <v>46</v>
      </c>
      <c r="AV60" t="s">
        <v>47</v>
      </c>
      <c r="AW60" t="s">
        <v>48</v>
      </c>
      <c r="AX60" t="s">
        <v>49</v>
      </c>
      <c r="AY60" t="s">
        <v>50</v>
      </c>
      <c r="AZ60" t="s">
        <v>51</v>
      </c>
    </row>
    <row r="61" spans="1:54" x14ac:dyDescent="0.25">
      <c r="A61" t="s">
        <v>56</v>
      </c>
      <c r="B61" t="s">
        <v>62</v>
      </c>
      <c r="C61">
        <v>324.17157800000001</v>
      </c>
      <c r="D61" t="s">
        <v>58</v>
      </c>
      <c r="E61">
        <v>2</v>
      </c>
      <c r="F61">
        <v>223759.25</v>
      </c>
      <c r="G61">
        <v>225086.25</v>
      </c>
      <c r="H61">
        <v>216719.25</v>
      </c>
      <c r="I61">
        <v>211322.25</v>
      </c>
      <c r="J61">
        <v>226500.25</v>
      </c>
      <c r="K61">
        <v>197152.25</v>
      </c>
      <c r="L61">
        <v>119686.25</v>
      </c>
      <c r="M61">
        <v>125504.25</v>
      </c>
      <c r="N61">
        <v>125062.25</v>
      </c>
      <c r="O61">
        <v>131019.25</v>
      </c>
      <c r="P61">
        <v>115997.25</v>
      </c>
      <c r="Q61">
        <v>110227.25</v>
      </c>
      <c r="R61">
        <f>R49*$BA$50/R50</f>
        <v>129703.96672284235</v>
      </c>
      <c r="S61">
        <f t="shared" ref="S61:T61" si="13">S49*$BA$50/S50</f>
        <v>140421.59612501823</v>
      </c>
      <c r="T61">
        <f t="shared" si="13"/>
        <v>111450.95985395016</v>
      </c>
      <c r="U61">
        <v>99072.25</v>
      </c>
      <c r="V61">
        <v>105549.25</v>
      </c>
      <c r="W61">
        <v>108290.25</v>
      </c>
      <c r="X61">
        <v>105871.25</v>
      </c>
      <c r="Y61">
        <v>104622.25</v>
      </c>
      <c r="Z61">
        <f>Z49*$BB$50/Z50</f>
        <v>105394.98193130235</v>
      </c>
      <c r="AA61">
        <f t="shared" ref="AA61:AH61" si="14">AA49*$BB$50/AA50</f>
        <v>127740.28477970834</v>
      </c>
      <c r="AB61">
        <f t="shared" si="14"/>
        <v>118939.37615785845</v>
      </c>
      <c r="AC61">
        <f t="shared" si="14"/>
        <v>39364.005526762689</v>
      </c>
      <c r="AD61">
        <f t="shared" si="14"/>
        <v>41444.948096131426</v>
      </c>
      <c r="AE61">
        <f t="shared" si="14"/>
        <v>36067.206119359667</v>
      </c>
      <c r="AF61">
        <f t="shared" si="14"/>
        <v>33084.263288382215</v>
      </c>
      <c r="AG61">
        <f t="shared" si="14"/>
        <v>37562.121258945226</v>
      </c>
      <c r="AH61">
        <f t="shared" si="14"/>
        <v>36722.515191559338</v>
      </c>
      <c r="AI61">
        <v>84213.25</v>
      </c>
      <c r="AJ61">
        <v>81309.25</v>
      </c>
      <c r="AK61">
        <v>79088.25</v>
      </c>
      <c r="AL61">
        <v>85848.25</v>
      </c>
      <c r="AM61">
        <v>77277.25</v>
      </c>
      <c r="AN61">
        <v>77473.25</v>
      </c>
      <c r="AO61">
        <v>83093.25</v>
      </c>
      <c r="AP61">
        <v>82535.25</v>
      </c>
      <c r="AQ61">
        <v>81119.25</v>
      </c>
      <c r="AR61">
        <v>84965.25</v>
      </c>
      <c r="AS61">
        <v>77034.25</v>
      </c>
      <c r="AT61">
        <v>82261.25</v>
      </c>
      <c r="AU61">
        <v>78939.25</v>
      </c>
      <c r="AV61">
        <v>86665.25</v>
      </c>
      <c r="AW61">
        <v>79377.25</v>
      </c>
      <c r="AX61">
        <v>75835.25</v>
      </c>
      <c r="AY61">
        <v>71519.25</v>
      </c>
      <c r="AZ61">
        <v>68020.25</v>
      </c>
    </row>
    <row r="62" spans="1:54" x14ac:dyDescent="0.25">
      <c r="A62" t="s">
        <v>56</v>
      </c>
      <c r="B62" t="s">
        <v>92</v>
      </c>
      <c r="C62">
        <v>345.17686099999997</v>
      </c>
      <c r="D62" t="s">
        <v>58</v>
      </c>
      <c r="E62">
        <v>2</v>
      </c>
      <c r="F62">
        <v>11390.75</v>
      </c>
      <c r="G62">
        <v>11187.75</v>
      </c>
      <c r="H62">
        <v>11808.75</v>
      </c>
      <c r="I62">
        <v>12102.75</v>
      </c>
      <c r="J62">
        <v>11973.75</v>
      </c>
      <c r="K62">
        <v>11117.75</v>
      </c>
      <c r="L62">
        <v>16121.75</v>
      </c>
      <c r="M62">
        <v>14551.75</v>
      </c>
      <c r="N62">
        <v>16133.75</v>
      </c>
      <c r="O62">
        <v>16174.75</v>
      </c>
      <c r="P62">
        <v>17114.75</v>
      </c>
      <c r="Q62">
        <v>14621.75</v>
      </c>
      <c r="R62">
        <f>R51*$BA$52/R52</f>
        <v>15924.263486713897</v>
      </c>
      <c r="S62">
        <f t="shared" ref="S62:T62" si="15">S51*$BA$52/S52</f>
        <v>16054.485928682916</v>
      </c>
      <c r="T62">
        <f t="shared" si="15"/>
        <v>17473.538966663546</v>
      </c>
      <c r="U62">
        <v>797</v>
      </c>
      <c r="V62">
        <v>1439</v>
      </c>
      <c r="W62">
        <v>905</v>
      </c>
      <c r="X62">
        <v>1038</v>
      </c>
      <c r="Y62">
        <v>1734</v>
      </c>
      <c r="Z62">
        <f>Z51*$BB$52/Z52</f>
        <v>1639.8247707993196</v>
      </c>
      <c r="AA62">
        <f t="shared" ref="AA62:AH62" si="16">AA51*$BB$52/AA52</f>
        <v>1714.7789212486171</v>
      </c>
      <c r="AB62">
        <f t="shared" si="16"/>
        <v>1318.4446002619291</v>
      </c>
      <c r="AC62">
        <f t="shared" si="16"/>
        <v>26604.643845382376</v>
      </c>
      <c r="AD62">
        <f t="shared" si="16"/>
        <v>31606.062289116642</v>
      </c>
      <c r="AE62">
        <f t="shared" si="16"/>
        <v>23999.309806703593</v>
      </c>
      <c r="AF62">
        <f t="shared" si="16"/>
        <v>28975.779891526021</v>
      </c>
      <c r="AG62">
        <f t="shared" si="16"/>
        <v>32073.054101688609</v>
      </c>
      <c r="AH62">
        <f t="shared" si="16"/>
        <v>33287.095631267075</v>
      </c>
      <c r="AI62">
        <v>283</v>
      </c>
      <c r="AJ62">
        <v>901</v>
      </c>
      <c r="AK62">
        <v>1112</v>
      </c>
      <c r="AL62">
        <v>1209</v>
      </c>
      <c r="AM62">
        <v>403</v>
      </c>
      <c r="AN62">
        <v>547</v>
      </c>
      <c r="AO62">
        <v>1430</v>
      </c>
      <c r="AP62">
        <v>1144</v>
      </c>
      <c r="AQ62">
        <v>524</v>
      </c>
      <c r="AR62">
        <v>996</v>
      </c>
      <c r="AS62">
        <v>700</v>
      </c>
      <c r="AT62">
        <v>1033</v>
      </c>
      <c r="AU62">
        <v>1130</v>
      </c>
      <c r="AV62">
        <v>1588</v>
      </c>
      <c r="AW62">
        <v>696</v>
      </c>
      <c r="AX62">
        <v>1268</v>
      </c>
      <c r="AY62">
        <v>1229</v>
      </c>
      <c r="AZ62">
        <v>717</v>
      </c>
    </row>
    <row r="63" spans="1:54" x14ac:dyDescent="0.25">
      <c r="A63" t="s">
        <v>56</v>
      </c>
      <c r="B63" t="s">
        <v>67</v>
      </c>
      <c r="C63">
        <v>381.68504999999999</v>
      </c>
      <c r="D63" t="s">
        <v>58</v>
      </c>
      <c r="E63">
        <v>2</v>
      </c>
      <c r="F63">
        <v>636229.75</v>
      </c>
      <c r="G63">
        <v>642887.75</v>
      </c>
      <c r="H63">
        <v>656391.75</v>
      </c>
      <c r="I63">
        <v>653654.75</v>
      </c>
      <c r="J63">
        <v>643987.75</v>
      </c>
      <c r="K63">
        <v>626269.75</v>
      </c>
      <c r="L63">
        <v>336731.75</v>
      </c>
      <c r="M63">
        <v>362494.75</v>
      </c>
      <c r="N63">
        <v>351256.75</v>
      </c>
      <c r="O63">
        <v>363596.75</v>
      </c>
      <c r="P63">
        <v>368285.75</v>
      </c>
      <c r="Q63">
        <v>347800.75</v>
      </c>
      <c r="R63">
        <f>R53*$BA$54/R54</f>
        <v>387946.20932023623</v>
      </c>
      <c r="S63">
        <f t="shared" ref="S63:T63" si="17">S53*$BA$54/S54</f>
        <v>399269.43592124141</v>
      </c>
      <c r="T63">
        <f t="shared" si="17"/>
        <v>326816.12913560268</v>
      </c>
      <c r="U63">
        <v>299784.75</v>
      </c>
      <c r="V63">
        <v>309159.75</v>
      </c>
      <c r="W63">
        <v>309309.75</v>
      </c>
      <c r="X63">
        <v>307834.75</v>
      </c>
      <c r="Y63">
        <v>305497.75</v>
      </c>
      <c r="Z63">
        <f>Z53*$BB$54/Z54</f>
        <v>299034.86081515282</v>
      </c>
      <c r="AA63">
        <f t="shared" ref="AA63:AH63" si="18">AA53*$BB$54/AA54</f>
        <v>363242.05089272675</v>
      </c>
      <c r="AB63">
        <f t="shared" si="18"/>
        <v>326406.92710642662</v>
      </c>
      <c r="AC63">
        <f t="shared" si="18"/>
        <v>107804.84994963509</v>
      </c>
      <c r="AD63">
        <f t="shared" si="18"/>
        <v>121992.21250697332</v>
      </c>
      <c r="AE63">
        <f t="shared" si="18"/>
        <v>109074.5716051893</v>
      </c>
      <c r="AF63">
        <f t="shared" si="18"/>
        <v>87104.326487615515</v>
      </c>
      <c r="AG63">
        <f t="shared" si="18"/>
        <v>108393.98873344521</v>
      </c>
      <c r="AH63">
        <f t="shared" si="18"/>
        <v>110230.12211935889</v>
      </c>
      <c r="AI63">
        <v>258289.75</v>
      </c>
      <c r="AJ63">
        <v>244370.75</v>
      </c>
      <c r="AK63">
        <v>235207.75</v>
      </c>
      <c r="AL63">
        <v>245738.75</v>
      </c>
      <c r="AM63">
        <v>238375.75</v>
      </c>
      <c r="AN63">
        <v>220388.75</v>
      </c>
      <c r="AO63">
        <v>239745.75</v>
      </c>
      <c r="AP63">
        <v>233746.75</v>
      </c>
      <c r="AQ63">
        <v>219349.75</v>
      </c>
      <c r="AR63">
        <v>249904.75</v>
      </c>
      <c r="AS63">
        <v>234100.75</v>
      </c>
      <c r="AT63">
        <v>240200.75</v>
      </c>
      <c r="AU63">
        <v>243906.75</v>
      </c>
      <c r="AV63">
        <v>244812.75</v>
      </c>
      <c r="AW63">
        <v>230340.75</v>
      </c>
      <c r="AX63">
        <v>243222.75</v>
      </c>
      <c r="AY63">
        <v>232280.75</v>
      </c>
      <c r="AZ63">
        <v>227286.75</v>
      </c>
    </row>
    <row r="64" spans="1:54" x14ac:dyDescent="0.25">
      <c r="A64" t="s">
        <v>56</v>
      </c>
      <c r="B64" t="s">
        <v>95</v>
      </c>
      <c r="C64">
        <v>402.69033200000001</v>
      </c>
      <c r="D64" t="s">
        <v>58</v>
      </c>
      <c r="E64">
        <v>2</v>
      </c>
      <c r="F64">
        <v>58914.25</v>
      </c>
      <c r="G64">
        <v>57576.25</v>
      </c>
      <c r="H64">
        <v>59668.25</v>
      </c>
      <c r="I64">
        <v>64940.25</v>
      </c>
      <c r="J64">
        <v>60216.25</v>
      </c>
      <c r="K64">
        <v>53162.25</v>
      </c>
      <c r="L64">
        <v>92321.25</v>
      </c>
      <c r="M64">
        <v>97270.25</v>
      </c>
      <c r="N64">
        <v>90336.25</v>
      </c>
      <c r="O64">
        <v>97638.25</v>
      </c>
      <c r="P64">
        <v>93871.25</v>
      </c>
      <c r="Q64">
        <v>86387.25</v>
      </c>
      <c r="R64">
        <f>R55*$BA$56/R56</f>
        <v>83777.381347256451</v>
      </c>
      <c r="S64">
        <f t="shared" ref="S64:T64" si="19">S55*$BA$56/S56</f>
        <v>85827.080879900153</v>
      </c>
      <c r="T64">
        <f t="shared" si="19"/>
        <v>95324.63502225811</v>
      </c>
      <c r="U64">
        <v>1082.25</v>
      </c>
      <c r="V64">
        <v>1559.25</v>
      </c>
      <c r="W64">
        <v>2376.25</v>
      </c>
      <c r="X64">
        <v>1829.25</v>
      </c>
      <c r="Y64">
        <v>2032.25</v>
      </c>
      <c r="Z64">
        <f>Z55*$BB$56/Z56</f>
        <v>1335.5512221855961</v>
      </c>
      <c r="AA64">
        <f t="shared" ref="AA64:AH64" si="20">AA55*$BB$56/AA56</f>
        <v>2219.9941580431268</v>
      </c>
      <c r="AB64">
        <f t="shared" si="20"/>
        <v>1679.2537128352128</v>
      </c>
      <c r="AC64">
        <f t="shared" si="20"/>
        <v>54430.8529066357</v>
      </c>
      <c r="AD64">
        <f t="shared" si="20"/>
        <v>57841.787172545774</v>
      </c>
      <c r="AE64">
        <f t="shared" si="20"/>
        <v>49569.690124882603</v>
      </c>
      <c r="AF64">
        <f t="shared" si="20"/>
        <v>59689.400934405654</v>
      </c>
      <c r="AG64">
        <f t="shared" si="20"/>
        <v>74455.112302887093</v>
      </c>
      <c r="AH64">
        <f t="shared" si="20"/>
        <v>65316.953943482658</v>
      </c>
      <c r="AI64">
        <v>1023.25</v>
      </c>
      <c r="AJ64">
        <v>1184.25</v>
      </c>
      <c r="AK64">
        <v>1504.25</v>
      </c>
      <c r="AL64">
        <v>1403.25</v>
      </c>
      <c r="AM64">
        <v>1693.25</v>
      </c>
      <c r="AN64">
        <v>1864.25</v>
      </c>
      <c r="AO64">
        <v>1643.25</v>
      </c>
      <c r="AP64">
        <v>1488.25</v>
      </c>
      <c r="AQ64">
        <v>1570.25</v>
      </c>
      <c r="AR64">
        <v>1740.25</v>
      </c>
      <c r="AS64">
        <v>2101.25</v>
      </c>
      <c r="AT64">
        <v>1536.25</v>
      </c>
      <c r="AU64">
        <v>1713.25</v>
      </c>
      <c r="AV64">
        <v>1830.25</v>
      </c>
      <c r="AW64">
        <v>1500.25</v>
      </c>
      <c r="AX64">
        <v>1287.25</v>
      </c>
      <c r="AY64">
        <v>1506.25</v>
      </c>
      <c r="AZ64">
        <v>1235.25</v>
      </c>
    </row>
    <row r="66" spans="1:9" x14ac:dyDescent="0.25">
      <c r="A66" t="s">
        <v>139</v>
      </c>
    </row>
    <row r="67" spans="1:9" x14ac:dyDescent="0.25">
      <c r="A67" t="s">
        <v>1</v>
      </c>
      <c r="B67" t="s">
        <v>62</v>
      </c>
      <c r="C67" t="s">
        <v>91</v>
      </c>
      <c r="D67" t="s">
        <v>92</v>
      </c>
      <c r="E67" t="s">
        <v>93</v>
      </c>
      <c r="F67" t="s">
        <v>67</v>
      </c>
      <c r="G67" t="s">
        <v>94</v>
      </c>
      <c r="H67" t="s">
        <v>95</v>
      </c>
      <c r="I67" t="s">
        <v>96</v>
      </c>
    </row>
    <row r="68" spans="1:9" x14ac:dyDescent="0.25">
      <c r="A68" t="s">
        <v>5</v>
      </c>
      <c r="B68">
        <v>223759.25</v>
      </c>
      <c r="C68">
        <v>2397.5</v>
      </c>
      <c r="D68">
        <v>11390.75</v>
      </c>
      <c r="E68">
        <v>591</v>
      </c>
      <c r="F68">
        <v>636229.75</v>
      </c>
      <c r="G68">
        <v>331.5</v>
      </c>
      <c r="H68">
        <v>58914.25</v>
      </c>
      <c r="I68">
        <v>1919.25</v>
      </c>
    </row>
    <row r="69" spans="1:9" x14ac:dyDescent="0.25">
      <c r="A69" t="s">
        <v>6</v>
      </c>
      <c r="B69">
        <v>225086.25</v>
      </c>
      <c r="C69">
        <v>26731.5</v>
      </c>
      <c r="D69">
        <v>11187.75</v>
      </c>
      <c r="E69">
        <v>4483</v>
      </c>
      <c r="F69">
        <v>642887.75</v>
      </c>
      <c r="G69">
        <v>13831.5</v>
      </c>
      <c r="H69">
        <v>57576.25</v>
      </c>
      <c r="I69">
        <v>11053.25</v>
      </c>
    </row>
    <row r="70" spans="1:9" x14ac:dyDescent="0.25">
      <c r="A70" t="s">
        <v>7</v>
      </c>
      <c r="B70">
        <v>216719.25</v>
      </c>
      <c r="C70">
        <v>66809.5</v>
      </c>
      <c r="D70">
        <v>11808.75</v>
      </c>
      <c r="E70">
        <v>10027</v>
      </c>
      <c r="F70">
        <v>656391.75</v>
      </c>
      <c r="G70">
        <v>37676.5</v>
      </c>
      <c r="H70">
        <v>59668.25</v>
      </c>
      <c r="I70">
        <v>23573.25</v>
      </c>
    </row>
    <row r="71" spans="1:9" x14ac:dyDescent="0.25">
      <c r="A71" t="s">
        <v>8</v>
      </c>
      <c r="B71">
        <v>211322.25</v>
      </c>
      <c r="C71">
        <v>133795.5</v>
      </c>
      <c r="D71">
        <v>12102.75</v>
      </c>
      <c r="E71">
        <v>18973</v>
      </c>
      <c r="F71">
        <v>653654.75</v>
      </c>
      <c r="G71">
        <v>68491.5</v>
      </c>
      <c r="H71">
        <v>64940.25</v>
      </c>
      <c r="I71">
        <v>40364.25</v>
      </c>
    </row>
    <row r="72" spans="1:9" x14ac:dyDescent="0.25">
      <c r="A72" t="s">
        <v>9</v>
      </c>
      <c r="B72">
        <v>226500.25</v>
      </c>
      <c r="C72">
        <v>1317777.5</v>
      </c>
      <c r="D72">
        <v>11973.75</v>
      </c>
      <c r="E72">
        <v>192884</v>
      </c>
      <c r="F72">
        <v>643987.75</v>
      </c>
      <c r="G72">
        <v>744360.5</v>
      </c>
      <c r="H72">
        <v>60216.25</v>
      </c>
      <c r="I72">
        <v>390674.25</v>
      </c>
    </row>
    <row r="73" spans="1:9" x14ac:dyDescent="0.25">
      <c r="A73" t="s">
        <v>10</v>
      </c>
      <c r="B73">
        <v>197152.25</v>
      </c>
      <c r="C73">
        <v>11588464.5</v>
      </c>
      <c r="D73">
        <v>11117.75</v>
      </c>
      <c r="E73">
        <v>1670585</v>
      </c>
      <c r="F73">
        <v>626269.75</v>
      </c>
      <c r="G73">
        <v>7437595.5</v>
      </c>
      <c r="H73">
        <v>53162.25</v>
      </c>
      <c r="I73">
        <v>3703506.25</v>
      </c>
    </row>
    <row r="74" spans="1:9" x14ac:dyDescent="0.25">
      <c r="A74" t="s">
        <v>11</v>
      </c>
      <c r="B74">
        <v>119686.25</v>
      </c>
      <c r="C74">
        <v>-31.5</v>
      </c>
      <c r="D74">
        <v>16121.75</v>
      </c>
      <c r="E74">
        <v>601</v>
      </c>
      <c r="F74">
        <v>336731.75</v>
      </c>
      <c r="G74">
        <v>394.5</v>
      </c>
      <c r="H74">
        <v>92321.25</v>
      </c>
      <c r="I74">
        <v>961.25</v>
      </c>
    </row>
    <row r="75" spans="1:9" x14ac:dyDescent="0.25">
      <c r="A75" t="s">
        <v>12</v>
      </c>
      <c r="B75">
        <v>125504.25</v>
      </c>
      <c r="C75">
        <v>25428.5</v>
      </c>
      <c r="D75">
        <v>14551.75</v>
      </c>
      <c r="E75">
        <v>3984</v>
      </c>
      <c r="F75">
        <v>362494.75</v>
      </c>
      <c r="G75">
        <v>16099.5</v>
      </c>
      <c r="H75">
        <v>97270.25</v>
      </c>
      <c r="I75">
        <v>9299.25</v>
      </c>
    </row>
    <row r="76" spans="1:9" x14ac:dyDescent="0.25">
      <c r="A76" t="s">
        <v>13</v>
      </c>
      <c r="B76">
        <v>125062.25</v>
      </c>
      <c r="C76">
        <v>73306.5</v>
      </c>
      <c r="D76">
        <v>16133.75</v>
      </c>
      <c r="E76">
        <v>9416</v>
      </c>
      <c r="F76">
        <v>351256.75</v>
      </c>
      <c r="G76">
        <v>38934.5</v>
      </c>
      <c r="H76">
        <v>90336.25</v>
      </c>
      <c r="I76">
        <v>19967.25</v>
      </c>
    </row>
    <row r="77" spans="1:9" x14ac:dyDescent="0.25">
      <c r="A77" t="s">
        <v>14</v>
      </c>
      <c r="B77">
        <v>131019.25</v>
      </c>
      <c r="C77">
        <v>137752.5</v>
      </c>
      <c r="D77">
        <v>16174.75</v>
      </c>
      <c r="E77">
        <v>20744</v>
      </c>
      <c r="F77">
        <v>363596.75</v>
      </c>
      <c r="G77">
        <v>76378.5</v>
      </c>
      <c r="H77">
        <v>97638.25</v>
      </c>
      <c r="I77">
        <v>41794.25</v>
      </c>
    </row>
    <row r="78" spans="1:9" x14ac:dyDescent="0.25">
      <c r="A78" t="s">
        <v>15</v>
      </c>
      <c r="B78">
        <v>115997.25</v>
      </c>
      <c r="C78">
        <v>1566216.5</v>
      </c>
      <c r="D78">
        <v>17114.75</v>
      </c>
      <c r="E78">
        <v>212289</v>
      </c>
      <c r="F78">
        <v>368285.75</v>
      </c>
      <c r="G78">
        <v>847763.5</v>
      </c>
      <c r="H78">
        <v>93871.25</v>
      </c>
      <c r="I78">
        <v>438512.25</v>
      </c>
    </row>
    <row r="79" spans="1:9" x14ac:dyDescent="0.25">
      <c r="A79" t="s">
        <v>16</v>
      </c>
      <c r="B79">
        <v>110227.25</v>
      </c>
      <c r="C79">
        <v>12781333.5</v>
      </c>
      <c r="D79">
        <v>14621.75</v>
      </c>
      <c r="E79">
        <v>1834096</v>
      </c>
      <c r="F79">
        <v>347800.75</v>
      </c>
      <c r="G79">
        <v>8439285.5</v>
      </c>
      <c r="H79">
        <v>86387.25</v>
      </c>
      <c r="I79">
        <v>4222246.25</v>
      </c>
    </row>
    <row r="80" spans="1:9" x14ac:dyDescent="0.25">
      <c r="A80" t="s">
        <v>17</v>
      </c>
      <c r="B80">
        <v>131283.25</v>
      </c>
      <c r="C80">
        <v>339856.5</v>
      </c>
      <c r="D80">
        <v>16281.75</v>
      </c>
      <c r="E80">
        <v>43617</v>
      </c>
      <c r="F80">
        <v>389689.75</v>
      </c>
      <c r="G80">
        <v>486644.5</v>
      </c>
      <c r="H80">
        <v>83668.25</v>
      </c>
      <c r="I80">
        <v>244569.25</v>
      </c>
    </row>
    <row r="81" spans="1:9" x14ac:dyDescent="0.25">
      <c r="A81" t="s">
        <v>18</v>
      </c>
      <c r="B81">
        <v>142932.25</v>
      </c>
      <c r="C81">
        <v>341771.5</v>
      </c>
      <c r="D81">
        <v>15672.75</v>
      </c>
      <c r="E81">
        <v>41645</v>
      </c>
      <c r="F81">
        <v>411997.75</v>
      </c>
      <c r="G81">
        <v>499911.5</v>
      </c>
      <c r="H81">
        <v>87466.25</v>
      </c>
      <c r="I81">
        <v>249565.25</v>
      </c>
    </row>
    <row r="82" spans="1:9" x14ac:dyDescent="0.25">
      <c r="A82" t="s">
        <v>19</v>
      </c>
      <c r="B82">
        <v>108101.25</v>
      </c>
      <c r="C82">
        <v>325676.5</v>
      </c>
      <c r="D82">
        <v>17496.75</v>
      </c>
      <c r="E82">
        <v>42716</v>
      </c>
      <c r="F82">
        <v>314928.75</v>
      </c>
      <c r="G82">
        <v>466845.5</v>
      </c>
      <c r="H82">
        <v>93628.25</v>
      </c>
      <c r="I82">
        <v>240530.25</v>
      </c>
    </row>
    <row r="83" spans="1:9" x14ac:dyDescent="0.25">
      <c r="A83" t="s">
        <v>20</v>
      </c>
      <c r="B83">
        <v>99072.25</v>
      </c>
      <c r="C83">
        <v>222676.5</v>
      </c>
      <c r="D83">
        <v>797</v>
      </c>
      <c r="E83">
        <v>839.75</v>
      </c>
      <c r="F83">
        <v>299784.75</v>
      </c>
      <c r="G83">
        <v>290186.5</v>
      </c>
      <c r="H83">
        <v>1082.25</v>
      </c>
      <c r="I83">
        <v>3847.25</v>
      </c>
    </row>
    <row r="84" spans="1:9" x14ac:dyDescent="0.25">
      <c r="A84" t="s">
        <v>21</v>
      </c>
      <c r="B84">
        <v>105549.25</v>
      </c>
      <c r="C84">
        <v>196654.5</v>
      </c>
      <c r="D84">
        <v>1439</v>
      </c>
      <c r="E84">
        <v>7991.75</v>
      </c>
      <c r="F84">
        <v>309159.75</v>
      </c>
      <c r="G84">
        <v>283159.5</v>
      </c>
      <c r="H84">
        <v>1559.25</v>
      </c>
      <c r="I84">
        <v>18584.25</v>
      </c>
    </row>
    <row r="85" spans="1:9" x14ac:dyDescent="0.25">
      <c r="A85" t="s">
        <v>22</v>
      </c>
      <c r="B85">
        <v>108290.25</v>
      </c>
      <c r="C85">
        <v>223181.5</v>
      </c>
      <c r="D85">
        <v>905</v>
      </c>
      <c r="E85">
        <v>19015.75</v>
      </c>
      <c r="F85">
        <v>309309.75</v>
      </c>
      <c r="G85">
        <v>273637.5</v>
      </c>
      <c r="H85">
        <v>2376.25</v>
      </c>
      <c r="I85">
        <v>44614.25</v>
      </c>
    </row>
    <row r="86" spans="1:9" x14ac:dyDescent="0.25">
      <c r="A86" t="s">
        <v>23</v>
      </c>
      <c r="B86">
        <v>105871.25</v>
      </c>
      <c r="C86">
        <v>169604.5</v>
      </c>
      <c r="D86">
        <v>1038</v>
      </c>
      <c r="E86">
        <v>50633.75</v>
      </c>
      <c r="F86">
        <v>307834.75</v>
      </c>
      <c r="G86">
        <v>251294.5</v>
      </c>
      <c r="H86">
        <v>1829.25</v>
      </c>
      <c r="I86">
        <v>121316.25</v>
      </c>
    </row>
    <row r="87" spans="1:9" x14ac:dyDescent="0.25">
      <c r="A87" t="s">
        <v>24</v>
      </c>
      <c r="B87">
        <v>104622.25</v>
      </c>
      <c r="C87">
        <v>187197.5</v>
      </c>
      <c r="D87">
        <v>1734</v>
      </c>
      <c r="E87">
        <v>208518.75</v>
      </c>
      <c r="F87">
        <v>305497.75</v>
      </c>
      <c r="G87">
        <v>261312.5</v>
      </c>
      <c r="H87">
        <v>2032.25</v>
      </c>
      <c r="I87">
        <v>511644.25</v>
      </c>
    </row>
    <row r="88" spans="1:9" x14ac:dyDescent="0.25">
      <c r="A88" t="s">
        <v>25</v>
      </c>
      <c r="B88">
        <v>105408.25</v>
      </c>
      <c r="C88">
        <v>374274.5</v>
      </c>
      <c r="D88">
        <v>1683</v>
      </c>
      <c r="E88">
        <v>109483.75</v>
      </c>
      <c r="F88">
        <v>301092.75</v>
      </c>
      <c r="G88">
        <v>544652.5</v>
      </c>
      <c r="H88">
        <v>1400.25</v>
      </c>
      <c r="I88">
        <v>263169.25</v>
      </c>
    </row>
    <row r="89" spans="1:9" x14ac:dyDescent="0.25">
      <c r="A89" t="s">
        <v>26</v>
      </c>
      <c r="B89">
        <v>123973.25</v>
      </c>
      <c r="C89">
        <v>363191.5</v>
      </c>
      <c r="D89">
        <v>1619</v>
      </c>
      <c r="E89">
        <v>100716.75</v>
      </c>
      <c r="F89">
        <v>339875.75</v>
      </c>
      <c r="G89">
        <v>506133.5</v>
      </c>
      <c r="H89">
        <v>2203.25</v>
      </c>
      <c r="I89">
        <v>249116.25</v>
      </c>
    </row>
    <row r="90" spans="1:9" x14ac:dyDescent="0.25">
      <c r="A90" t="s">
        <v>27</v>
      </c>
      <c r="B90">
        <v>110505.25</v>
      </c>
      <c r="C90">
        <v>347690.5</v>
      </c>
      <c r="D90">
        <v>1322</v>
      </c>
      <c r="E90">
        <v>106962.75</v>
      </c>
      <c r="F90">
        <v>312511.75</v>
      </c>
      <c r="G90">
        <v>517902.5</v>
      </c>
      <c r="H90">
        <v>1600.25</v>
      </c>
      <c r="I90">
        <v>239200.25</v>
      </c>
    </row>
    <row r="91" spans="1:9" x14ac:dyDescent="0.25">
      <c r="A91" t="s">
        <v>28</v>
      </c>
      <c r="B91">
        <v>40429.25</v>
      </c>
      <c r="C91">
        <v>384354.5</v>
      </c>
      <c r="D91">
        <v>25800</v>
      </c>
      <c r="E91">
        <v>103448.75</v>
      </c>
      <c r="F91">
        <v>110862.75</v>
      </c>
      <c r="G91">
        <v>556273.5</v>
      </c>
      <c r="H91">
        <v>52709.25</v>
      </c>
      <c r="I91">
        <v>243070.25</v>
      </c>
    </row>
    <row r="92" spans="1:9" x14ac:dyDescent="0.25">
      <c r="A92" t="s">
        <v>29</v>
      </c>
      <c r="B92">
        <v>44610.25</v>
      </c>
      <c r="C92">
        <v>402808.5</v>
      </c>
      <c r="D92">
        <v>31619</v>
      </c>
      <c r="E92">
        <v>106718.75</v>
      </c>
      <c r="F92">
        <v>127903.75</v>
      </c>
      <c r="G92">
        <v>567142.5</v>
      </c>
      <c r="H92">
        <v>57432.25</v>
      </c>
      <c r="I92">
        <v>249232.25</v>
      </c>
    </row>
    <row r="93" spans="1:9" x14ac:dyDescent="0.25">
      <c r="A93" t="s">
        <v>30</v>
      </c>
      <c r="B93">
        <v>34757.25</v>
      </c>
      <c r="C93">
        <v>360635.5</v>
      </c>
      <c r="D93">
        <v>23626</v>
      </c>
      <c r="E93">
        <v>105015.75</v>
      </c>
      <c r="F93">
        <v>105866.75</v>
      </c>
      <c r="G93">
        <v>525021.5</v>
      </c>
      <c r="H93">
        <v>50165.25</v>
      </c>
      <c r="I93">
        <v>254025.25</v>
      </c>
    </row>
    <row r="94" spans="1:9" x14ac:dyDescent="0.25">
      <c r="A94" t="s">
        <v>31</v>
      </c>
      <c r="B94">
        <v>34800.25</v>
      </c>
      <c r="C94">
        <v>393637.5</v>
      </c>
      <c r="D94">
        <v>30245</v>
      </c>
      <c r="E94">
        <v>111347.75</v>
      </c>
      <c r="F94">
        <v>94356.75</v>
      </c>
      <c r="G94">
        <v>585968.5</v>
      </c>
      <c r="H94">
        <v>60870.25</v>
      </c>
      <c r="I94">
        <v>255975.25</v>
      </c>
    </row>
    <row r="95" spans="1:9" x14ac:dyDescent="0.25">
      <c r="A95" t="s">
        <v>32</v>
      </c>
      <c r="B95">
        <v>36839.25</v>
      </c>
      <c r="C95">
        <v>367025.5</v>
      </c>
      <c r="D95">
        <v>32867</v>
      </c>
      <c r="E95">
        <v>109315.75</v>
      </c>
      <c r="F95">
        <v>106856.75</v>
      </c>
      <c r="G95">
        <v>533258.5</v>
      </c>
      <c r="H95">
        <v>73058.25</v>
      </c>
      <c r="I95">
        <v>246300.25</v>
      </c>
    </row>
    <row r="96" spans="1:9" x14ac:dyDescent="0.25">
      <c r="A96" t="s">
        <v>33</v>
      </c>
      <c r="B96">
        <v>36742.25</v>
      </c>
      <c r="C96">
        <v>374428.5</v>
      </c>
      <c r="D96">
        <v>33409</v>
      </c>
      <c r="E96">
        <v>107065.75</v>
      </c>
      <c r="F96">
        <v>108413.75</v>
      </c>
      <c r="G96">
        <v>532016.5</v>
      </c>
      <c r="H96">
        <v>67395.25</v>
      </c>
      <c r="I96">
        <v>258996.25</v>
      </c>
    </row>
    <row r="97" spans="1:10" x14ac:dyDescent="0.25">
      <c r="A97" t="s">
        <v>34</v>
      </c>
      <c r="B97">
        <v>84213.25</v>
      </c>
      <c r="C97">
        <v>26.5</v>
      </c>
      <c r="D97">
        <v>283</v>
      </c>
      <c r="E97">
        <v>648.75</v>
      </c>
      <c r="F97">
        <v>258289.75</v>
      </c>
      <c r="G97">
        <v>946.5</v>
      </c>
      <c r="H97">
        <v>1023.25</v>
      </c>
      <c r="I97">
        <v>2534.25</v>
      </c>
      <c r="J97">
        <v>0</v>
      </c>
    </row>
    <row r="98" spans="1:10" x14ac:dyDescent="0.25">
      <c r="A98" t="s">
        <v>35</v>
      </c>
      <c r="B98">
        <v>81309.25</v>
      </c>
      <c r="C98">
        <v>657.5</v>
      </c>
      <c r="D98">
        <v>901</v>
      </c>
      <c r="E98">
        <v>659.75</v>
      </c>
      <c r="F98">
        <v>244370.75</v>
      </c>
      <c r="G98">
        <v>525.5</v>
      </c>
      <c r="H98">
        <v>1184.25</v>
      </c>
      <c r="I98">
        <v>2290.25</v>
      </c>
      <c r="J98">
        <v>0</v>
      </c>
    </row>
    <row r="99" spans="1:10" x14ac:dyDescent="0.25">
      <c r="A99" t="s">
        <v>36</v>
      </c>
      <c r="B99">
        <v>79088.25</v>
      </c>
      <c r="C99">
        <v>860.5</v>
      </c>
      <c r="D99">
        <v>1112</v>
      </c>
      <c r="E99">
        <v>735.75</v>
      </c>
      <c r="F99">
        <v>235207.75</v>
      </c>
      <c r="G99">
        <v>951.5</v>
      </c>
      <c r="H99">
        <v>1504.25</v>
      </c>
      <c r="I99">
        <v>2896.25</v>
      </c>
      <c r="J99">
        <v>0</v>
      </c>
    </row>
    <row r="100" spans="1:10" x14ac:dyDescent="0.25">
      <c r="A100" t="s">
        <v>37</v>
      </c>
      <c r="B100">
        <v>85848.25</v>
      </c>
      <c r="C100">
        <v>23842.5</v>
      </c>
      <c r="D100">
        <v>1209</v>
      </c>
      <c r="E100">
        <v>9358.75</v>
      </c>
      <c r="F100">
        <v>245738.75</v>
      </c>
      <c r="G100">
        <v>14394.5</v>
      </c>
      <c r="H100">
        <v>1403.25</v>
      </c>
      <c r="I100">
        <v>9653.25</v>
      </c>
      <c r="J100">
        <v>20</v>
      </c>
    </row>
    <row r="101" spans="1:10" x14ac:dyDescent="0.25">
      <c r="A101" t="s">
        <v>38</v>
      </c>
      <c r="B101">
        <v>77277.25</v>
      </c>
      <c r="C101">
        <v>23058.5</v>
      </c>
      <c r="D101">
        <v>403</v>
      </c>
      <c r="E101">
        <v>8833.75</v>
      </c>
      <c r="F101">
        <v>238375.75</v>
      </c>
      <c r="G101">
        <v>13464.5</v>
      </c>
      <c r="H101">
        <v>1693.25</v>
      </c>
      <c r="I101">
        <v>10295.25</v>
      </c>
      <c r="J101">
        <v>20</v>
      </c>
    </row>
    <row r="102" spans="1:10" x14ac:dyDescent="0.25">
      <c r="A102" t="s">
        <v>39</v>
      </c>
      <c r="B102">
        <v>77473.25</v>
      </c>
      <c r="C102">
        <v>24455.5</v>
      </c>
      <c r="D102">
        <v>547</v>
      </c>
      <c r="E102">
        <v>8065.75</v>
      </c>
      <c r="F102">
        <v>220388.75</v>
      </c>
      <c r="G102">
        <v>12943.5</v>
      </c>
      <c r="H102">
        <v>1864.25</v>
      </c>
      <c r="I102">
        <v>9756.25</v>
      </c>
      <c r="J102">
        <v>20</v>
      </c>
    </row>
    <row r="103" spans="1:10" x14ac:dyDescent="0.25">
      <c r="A103" t="s">
        <v>40</v>
      </c>
      <c r="B103">
        <v>83093.25</v>
      </c>
      <c r="C103">
        <v>55113.5</v>
      </c>
      <c r="D103">
        <v>1430</v>
      </c>
      <c r="E103">
        <v>18308.75</v>
      </c>
      <c r="F103">
        <v>239745.75</v>
      </c>
      <c r="G103">
        <v>32038.5</v>
      </c>
      <c r="H103">
        <v>1643.25</v>
      </c>
      <c r="I103">
        <v>18313.25</v>
      </c>
      <c r="J103">
        <v>50</v>
      </c>
    </row>
    <row r="104" spans="1:10" x14ac:dyDescent="0.25">
      <c r="A104" t="s">
        <v>41</v>
      </c>
      <c r="B104">
        <v>82535.25</v>
      </c>
      <c r="C104">
        <v>55866.5</v>
      </c>
      <c r="D104">
        <v>1144</v>
      </c>
      <c r="E104">
        <v>17636.75</v>
      </c>
      <c r="F104">
        <v>233746.75</v>
      </c>
      <c r="G104">
        <v>30440.5</v>
      </c>
      <c r="H104">
        <v>1488.25</v>
      </c>
      <c r="I104">
        <v>19473.25</v>
      </c>
      <c r="J104">
        <v>50</v>
      </c>
    </row>
    <row r="105" spans="1:10" x14ac:dyDescent="0.25">
      <c r="A105" t="s">
        <v>42</v>
      </c>
      <c r="B105">
        <v>81119.25</v>
      </c>
      <c r="C105">
        <v>53024.5</v>
      </c>
      <c r="D105">
        <v>524</v>
      </c>
      <c r="E105">
        <v>18793.75</v>
      </c>
      <c r="F105">
        <v>219349.75</v>
      </c>
      <c r="G105">
        <v>28302.5</v>
      </c>
      <c r="H105">
        <v>1570.25</v>
      </c>
      <c r="I105">
        <v>18140.25</v>
      </c>
      <c r="J105">
        <v>50</v>
      </c>
    </row>
    <row r="106" spans="1:10" x14ac:dyDescent="0.25">
      <c r="A106" t="s">
        <v>43</v>
      </c>
      <c r="B106">
        <v>84965.25</v>
      </c>
      <c r="C106">
        <v>113519.5</v>
      </c>
      <c r="D106">
        <v>996</v>
      </c>
      <c r="E106">
        <v>40243.75</v>
      </c>
      <c r="F106">
        <v>249904.75</v>
      </c>
      <c r="G106">
        <v>63607.5</v>
      </c>
      <c r="H106">
        <v>1740.25</v>
      </c>
      <c r="I106">
        <v>35844.25</v>
      </c>
      <c r="J106">
        <v>100</v>
      </c>
    </row>
    <row r="107" spans="1:10" x14ac:dyDescent="0.25">
      <c r="A107" t="s">
        <v>44</v>
      </c>
      <c r="B107">
        <v>77034.25</v>
      </c>
      <c r="C107">
        <v>112887.5</v>
      </c>
      <c r="D107">
        <v>700</v>
      </c>
      <c r="E107">
        <v>36623.75</v>
      </c>
      <c r="F107">
        <v>234100.75</v>
      </c>
      <c r="G107">
        <v>61973.5</v>
      </c>
      <c r="H107">
        <v>2101.25</v>
      </c>
      <c r="I107">
        <v>35294.25</v>
      </c>
      <c r="J107">
        <v>100</v>
      </c>
    </row>
    <row r="108" spans="1:10" x14ac:dyDescent="0.25">
      <c r="A108" t="s">
        <v>45</v>
      </c>
      <c r="B108">
        <v>82261.25</v>
      </c>
      <c r="C108">
        <v>114169.5</v>
      </c>
      <c r="D108">
        <v>1033</v>
      </c>
      <c r="E108">
        <v>36124.75</v>
      </c>
      <c r="F108">
        <v>240200.75</v>
      </c>
      <c r="G108">
        <v>62269.5</v>
      </c>
      <c r="H108">
        <v>1536.25</v>
      </c>
      <c r="I108">
        <v>34384.25</v>
      </c>
      <c r="J108">
        <v>100</v>
      </c>
    </row>
    <row r="109" spans="1:10" x14ac:dyDescent="0.25">
      <c r="A109" t="s">
        <v>46</v>
      </c>
      <c r="B109">
        <v>78939.25</v>
      </c>
      <c r="C109">
        <v>1165062.5</v>
      </c>
      <c r="D109">
        <v>1130</v>
      </c>
      <c r="E109">
        <v>364391.75</v>
      </c>
      <c r="F109">
        <v>243906.75</v>
      </c>
      <c r="G109">
        <v>651760.5</v>
      </c>
      <c r="H109">
        <v>1713.25</v>
      </c>
      <c r="I109">
        <v>317297.25</v>
      </c>
      <c r="J109">
        <v>1000</v>
      </c>
    </row>
    <row r="110" spans="1:10" x14ac:dyDescent="0.25">
      <c r="A110" t="s">
        <v>47</v>
      </c>
      <c r="B110">
        <v>86665.25</v>
      </c>
      <c r="C110">
        <v>1157467.5</v>
      </c>
      <c r="D110">
        <v>1588</v>
      </c>
      <c r="E110">
        <v>354232.75</v>
      </c>
      <c r="F110">
        <v>244812.75</v>
      </c>
      <c r="G110">
        <v>624126.5</v>
      </c>
      <c r="H110">
        <v>1830.25</v>
      </c>
      <c r="I110">
        <v>304341.25</v>
      </c>
      <c r="J110">
        <v>1000</v>
      </c>
    </row>
    <row r="111" spans="1:10" x14ac:dyDescent="0.25">
      <c r="A111" t="s">
        <v>48</v>
      </c>
      <c r="B111">
        <v>79377.25</v>
      </c>
      <c r="C111">
        <v>1090163.5</v>
      </c>
      <c r="D111">
        <v>696</v>
      </c>
      <c r="E111">
        <v>349915.75</v>
      </c>
      <c r="F111">
        <v>230340.75</v>
      </c>
      <c r="G111">
        <v>594517.5</v>
      </c>
      <c r="H111">
        <v>1500.25</v>
      </c>
      <c r="I111">
        <v>303236.25</v>
      </c>
      <c r="J111">
        <v>1000</v>
      </c>
    </row>
    <row r="112" spans="1:10" x14ac:dyDescent="0.25">
      <c r="A112" t="s">
        <v>49</v>
      </c>
      <c r="B112">
        <v>75835.25</v>
      </c>
      <c r="C112">
        <v>10168782.5</v>
      </c>
      <c r="D112">
        <v>1268</v>
      </c>
      <c r="E112">
        <v>3306868.75</v>
      </c>
      <c r="F112">
        <v>243222.75</v>
      </c>
      <c r="G112">
        <v>6384167.5</v>
      </c>
      <c r="H112">
        <v>1287.25</v>
      </c>
      <c r="I112">
        <v>3183114.25</v>
      </c>
      <c r="J112">
        <v>10000</v>
      </c>
    </row>
    <row r="113" spans="1:10" x14ac:dyDescent="0.25">
      <c r="A113" t="s">
        <v>50</v>
      </c>
      <c r="B113">
        <v>71519.25</v>
      </c>
      <c r="C113">
        <v>10296486.5</v>
      </c>
      <c r="D113">
        <v>1229</v>
      </c>
      <c r="E113">
        <v>3322231.75</v>
      </c>
      <c r="F113">
        <v>232280.75</v>
      </c>
      <c r="G113">
        <v>6336191.5</v>
      </c>
      <c r="H113">
        <v>1506.25</v>
      </c>
      <c r="I113">
        <v>3043358.25</v>
      </c>
      <c r="J113">
        <v>10000</v>
      </c>
    </row>
    <row r="114" spans="1:10" x14ac:dyDescent="0.25">
      <c r="A114" t="s">
        <v>51</v>
      </c>
      <c r="B114">
        <v>68020.25</v>
      </c>
      <c r="C114">
        <v>9854905.5</v>
      </c>
      <c r="D114">
        <v>717</v>
      </c>
      <c r="E114">
        <v>3296952.75</v>
      </c>
      <c r="F114">
        <v>227286.75</v>
      </c>
      <c r="G114">
        <v>6160667.5</v>
      </c>
      <c r="H114">
        <v>1235.25</v>
      </c>
      <c r="I114">
        <v>2958884.25</v>
      </c>
      <c r="J114">
        <v>10000</v>
      </c>
    </row>
    <row r="118" spans="1:10" x14ac:dyDescent="0.25">
      <c r="A118" t="s">
        <v>101</v>
      </c>
    </row>
    <row r="119" spans="1:10" x14ac:dyDescent="0.25">
      <c r="A119" t="s">
        <v>1</v>
      </c>
      <c r="B119" t="s">
        <v>62</v>
      </c>
      <c r="C119" t="s">
        <v>92</v>
      </c>
      <c r="D119" t="s">
        <v>67</v>
      </c>
      <c r="E119" t="s">
        <v>95</v>
      </c>
    </row>
    <row r="120" spans="1:10" x14ac:dyDescent="0.25">
      <c r="A120" t="s">
        <v>5</v>
      </c>
      <c r="B120">
        <v>223759.25</v>
      </c>
      <c r="C120">
        <v>11390.75</v>
      </c>
      <c r="D120">
        <v>636229.75</v>
      </c>
      <c r="E120">
        <v>58914.25</v>
      </c>
    </row>
    <row r="121" spans="1:10" x14ac:dyDescent="0.25">
      <c r="A121" t="s">
        <v>6</v>
      </c>
      <c r="B121">
        <v>225086.25</v>
      </c>
      <c r="C121">
        <v>11187.75</v>
      </c>
      <c r="D121">
        <v>642887.75</v>
      </c>
      <c r="E121">
        <v>57576.25</v>
      </c>
    </row>
    <row r="122" spans="1:10" x14ac:dyDescent="0.25">
      <c r="A122" t="s">
        <v>7</v>
      </c>
      <c r="B122">
        <v>216719.25</v>
      </c>
      <c r="C122">
        <v>11808.75</v>
      </c>
      <c r="D122">
        <v>656391.75</v>
      </c>
      <c r="E122">
        <v>59668.25</v>
      </c>
    </row>
    <row r="123" spans="1:10" x14ac:dyDescent="0.25">
      <c r="A123" t="s">
        <v>8</v>
      </c>
      <c r="B123">
        <v>211322.25</v>
      </c>
      <c r="C123">
        <v>12102.75</v>
      </c>
      <c r="D123">
        <v>653654.75</v>
      </c>
      <c r="E123">
        <v>64940.25</v>
      </c>
    </row>
    <row r="124" spans="1:10" x14ac:dyDescent="0.25">
      <c r="A124" t="s">
        <v>9</v>
      </c>
      <c r="B124">
        <v>226500.25</v>
      </c>
      <c r="C124">
        <v>11973.75</v>
      </c>
      <c r="D124">
        <v>643987.75</v>
      </c>
      <c r="E124">
        <v>60216.25</v>
      </c>
    </row>
    <row r="125" spans="1:10" x14ac:dyDescent="0.25">
      <c r="A125" t="s">
        <v>10</v>
      </c>
      <c r="B125">
        <v>197152.25</v>
      </c>
      <c r="C125">
        <v>11117.75</v>
      </c>
      <c r="D125">
        <v>626269.75</v>
      </c>
      <c r="E125">
        <v>53162.25</v>
      </c>
    </row>
    <row r="126" spans="1:10" x14ac:dyDescent="0.25">
      <c r="A126" t="s">
        <v>11</v>
      </c>
      <c r="B126">
        <v>119686.25</v>
      </c>
      <c r="C126">
        <v>16121.75</v>
      </c>
      <c r="D126">
        <v>336731.75</v>
      </c>
      <c r="E126">
        <v>92321.25</v>
      </c>
    </row>
    <row r="127" spans="1:10" x14ac:dyDescent="0.25">
      <c r="A127" t="s">
        <v>12</v>
      </c>
      <c r="B127">
        <v>125504.25</v>
      </c>
      <c r="C127">
        <v>14551.75</v>
      </c>
      <c r="D127">
        <v>362494.75</v>
      </c>
      <c r="E127">
        <v>97270.25</v>
      </c>
    </row>
    <row r="128" spans="1:10" x14ac:dyDescent="0.25">
      <c r="A128" t="s">
        <v>13</v>
      </c>
      <c r="B128">
        <v>125062.25</v>
      </c>
      <c r="C128">
        <v>16133.75</v>
      </c>
      <c r="D128">
        <v>351256.75</v>
      </c>
      <c r="E128">
        <v>90336.25</v>
      </c>
    </row>
    <row r="129" spans="1:5" x14ac:dyDescent="0.25">
      <c r="A129" t="s">
        <v>14</v>
      </c>
      <c r="B129">
        <v>131019.25</v>
      </c>
      <c r="C129">
        <v>16174.75</v>
      </c>
      <c r="D129">
        <v>363596.75</v>
      </c>
      <c r="E129">
        <v>97638.25</v>
      </c>
    </row>
    <row r="130" spans="1:5" x14ac:dyDescent="0.25">
      <c r="A130" t="s">
        <v>15</v>
      </c>
      <c r="B130">
        <v>115997.25</v>
      </c>
      <c r="C130">
        <v>17114.75</v>
      </c>
      <c r="D130">
        <v>368285.75</v>
      </c>
      <c r="E130">
        <v>93871.25</v>
      </c>
    </row>
    <row r="131" spans="1:5" x14ac:dyDescent="0.25">
      <c r="A131" t="s">
        <v>16</v>
      </c>
      <c r="B131">
        <v>110227.25</v>
      </c>
      <c r="C131">
        <v>14621.75</v>
      </c>
      <c r="D131">
        <v>347800.75</v>
      </c>
      <c r="E131">
        <v>86387.25</v>
      </c>
    </row>
    <row r="132" spans="1:5" x14ac:dyDescent="0.25">
      <c r="A132" t="s">
        <v>17</v>
      </c>
      <c r="B132">
        <v>129703.96672284235</v>
      </c>
      <c r="C132">
        <v>15924.263486713897</v>
      </c>
      <c r="D132">
        <v>387946.20932023623</v>
      </c>
      <c r="E132">
        <v>83777.381347256451</v>
      </c>
    </row>
    <row r="133" spans="1:5" x14ac:dyDescent="0.25">
      <c r="A133" t="s">
        <v>18</v>
      </c>
      <c r="B133">
        <v>140421.59612501823</v>
      </c>
      <c r="C133">
        <v>16054.485928682916</v>
      </c>
      <c r="D133">
        <v>399269.43592124141</v>
      </c>
      <c r="E133">
        <v>85827.080879900153</v>
      </c>
    </row>
    <row r="134" spans="1:5" x14ac:dyDescent="0.25">
      <c r="A134" t="s">
        <v>19</v>
      </c>
      <c r="B134">
        <v>111450.95985395016</v>
      </c>
      <c r="C134">
        <v>17473.538966663546</v>
      </c>
      <c r="D134">
        <v>326816.12913560268</v>
      </c>
      <c r="E134">
        <v>95324.63502225811</v>
      </c>
    </row>
    <row r="135" spans="1:5" x14ac:dyDescent="0.25">
      <c r="A135" t="s">
        <v>20</v>
      </c>
      <c r="B135">
        <v>99072.25</v>
      </c>
      <c r="C135">
        <v>797</v>
      </c>
      <c r="D135">
        <v>299784.75</v>
      </c>
      <c r="E135">
        <v>1082.25</v>
      </c>
    </row>
    <row r="136" spans="1:5" x14ac:dyDescent="0.25">
      <c r="A136" t="s">
        <v>21</v>
      </c>
      <c r="B136">
        <v>105549.25</v>
      </c>
      <c r="C136">
        <v>1439</v>
      </c>
      <c r="D136">
        <v>309159.75</v>
      </c>
      <c r="E136">
        <v>1559.25</v>
      </c>
    </row>
    <row r="137" spans="1:5" x14ac:dyDescent="0.25">
      <c r="A137" t="s">
        <v>22</v>
      </c>
      <c r="B137">
        <v>108290.25</v>
      </c>
      <c r="C137">
        <v>905</v>
      </c>
      <c r="D137">
        <v>309309.75</v>
      </c>
      <c r="E137">
        <v>2376.25</v>
      </c>
    </row>
    <row r="138" spans="1:5" x14ac:dyDescent="0.25">
      <c r="A138" t="s">
        <v>23</v>
      </c>
      <c r="B138">
        <v>105871.25</v>
      </c>
      <c r="C138">
        <v>1038</v>
      </c>
      <c r="D138">
        <v>307834.75</v>
      </c>
      <c r="E138">
        <v>1829.25</v>
      </c>
    </row>
    <row r="139" spans="1:5" x14ac:dyDescent="0.25">
      <c r="A139" t="s">
        <v>24</v>
      </c>
      <c r="B139">
        <v>104622.25</v>
      </c>
      <c r="C139">
        <v>1734</v>
      </c>
      <c r="D139">
        <v>305497.75</v>
      </c>
      <c r="E139">
        <v>2032.25</v>
      </c>
    </row>
    <row r="140" spans="1:5" x14ac:dyDescent="0.25">
      <c r="A140" t="s">
        <v>25</v>
      </c>
      <c r="B140">
        <v>105394.98193130235</v>
      </c>
      <c r="C140">
        <v>1639.8247707993196</v>
      </c>
      <c r="D140">
        <v>299034.86081515282</v>
      </c>
      <c r="E140">
        <v>1335.5512221855961</v>
      </c>
    </row>
    <row r="141" spans="1:5" x14ac:dyDescent="0.25">
      <c r="A141" t="s">
        <v>26</v>
      </c>
      <c r="B141">
        <v>127740.28477970834</v>
      </c>
      <c r="C141">
        <v>1714.7789212486171</v>
      </c>
      <c r="D141">
        <v>363242.05089272675</v>
      </c>
      <c r="E141">
        <v>2219.9941580431268</v>
      </c>
    </row>
    <row r="142" spans="1:5" x14ac:dyDescent="0.25">
      <c r="A142" t="s">
        <v>27</v>
      </c>
      <c r="B142">
        <v>118939.37615785845</v>
      </c>
      <c r="C142">
        <v>1318.4446002619291</v>
      </c>
      <c r="D142">
        <v>326406.92710642662</v>
      </c>
      <c r="E142">
        <v>1679.2537128352128</v>
      </c>
    </row>
    <row r="143" spans="1:5" x14ac:dyDescent="0.25">
      <c r="A143" t="s">
        <v>28</v>
      </c>
      <c r="B143">
        <v>39364.005526762689</v>
      </c>
      <c r="C143">
        <v>26604.643845382376</v>
      </c>
      <c r="D143">
        <v>107804.84994963509</v>
      </c>
      <c r="E143">
        <v>54430.8529066357</v>
      </c>
    </row>
    <row r="144" spans="1:5" x14ac:dyDescent="0.25">
      <c r="A144" t="s">
        <v>29</v>
      </c>
      <c r="B144">
        <v>41444.948096131426</v>
      </c>
      <c r="C144">
        <v>31606.062289116642</v>
      </c>
      <c r="D144">
        <v>121992.21250697332</v>
      </c>
      <c r="E144">
        <v>57841.787172545774</v>
      </c>
    </row>
    <row r="145" spans="1:5" x14ac:dyDescent="0.25">
      <c r="A145" t="s">
        <v>30</v>
      </c>
      <c r="B145">
        <v>36067.206119359667</v>
      </c>
      <c r="C145">
        <v>23999.309806703593</v>
      </c>
      <c r="D145">
        <v>109074.5716051893</v>
      </c>
      <c r="E145">
        <v>49569.690124882603</v>
      </c>
    </row>
    <row r="146" spans="1:5" x14ac:dyDescent="0.25">
      <c r="A146" t="s">
        <v>31</v>
      </c>
      <c r="B146">
        <v>33084.263288382215</v>
      </c>
      <c r="C146">
        <v>28975.779891526021</v>
      </c>
      <c r="D146">
        <v>87104.326487615515</v>
      </c>
      <c r="E146">
        <v>59689.400934405654</v>
      </c>
    </row>
    <row r="147" spans="1:5" x14ac:dyDescent="0.25">
      <c r="A147" t="s">
        <v>32</v>
      </c>
      <c r="B147">
        <v>37562.121258945226</v>
      </c>
      <c r="C147">
        <v>32073.054101688609</v>
      </c>
      <c r="D147">
        <v>108393.98873344521</v>
      </c>
      <c r="E147">
        <v>74455.112302887093</v>
      </c>
    </row>
    <row r="148" spans="1:5" x14ac:dyDescent="0.25">
      <c r="A148" t="s">
        <v>33</v>
      </c>
      <c r="B148">
        <v>36722.515191559338</v>
      </c>
      <c r="C148">
        <v>33287.095631267075</v>
      </c>
      <c r="D148">
        <v>110230.12211935889</v>
      </c>
      <c r="E148">
        <v>65316.953943482658</v>
      </c>
    </row>
    <row r="149" spans="1:5" x14ac:dyDescent="0.25">
      <c r="A149" t="s">
        <v>34</v>
      </c>
      <c r="B149">
        <v>84213.25</v>
      </c>
      <c r="C149">
        <v>283</v>
      </c>
      <c r="D149">
        <v>258289.75</v>
      </c>
      <c r="E149">
        <v>1023.25</v>
      </c>
    </row>
    <row r="150" spans="1:5" x14ac:dyDescent="0.25">
      <c r="A150" t="s">
        <v>35</v>
      </c>
      <c r="B150">
        <v>81309.25</v>
      </c>
      <c r="C150">
        <v>901</v>
      </c>
      <c r="D150">
        <v>244370.75</v>
      </c>
      <c r="E150">
        <v>1184.25</v>
      </c>
    </row>
    <row r="151" spans="1:5" x14ac:dyDescent="0.25">
      <c r="A151" t="s">
        <v>36</v>
      </c>
      <c r="B151">
        <v>79088.25</v>
      </c>
      <c r="C151">
        <v>1112</v>
      </c>
      <c r="D151">
        <v>235207.75</v>
      </c>
      <c r="E151">
        <v>1504.25</v>
      </c>
    </row>
    <row r="152" spans="1:5" x14ac:dyDescent="0.25">
      <c r="A152" t="s">
        <v>37</v>
      </c>
      <c r="B152">
        <v>85848.25</v>
      </c>
      <c r="C152">
        <v>1209</v>
      </c>
      <c r="D152">
        <v>245738.75</v>
      </c>
      <c r="E152">
        <v>1403.25</v>
      </c>
    </row>
    <row r="153" spans="1:5" x14ac:dyDescent="0.25">
      <c r="A153" t="s">
        <v>38</v>
      </c>
      <c r="B153">
        <v>77277.25</v>
      </c>
      <c r="C153">
        <v>403</v>
      </c>
      <c r="D153">
        <v>238375.75</v>
      </c>
      <c r="E153">
        <v>1693.25</v>
      </c>
    </row>
    <row r="154" spans="1:5" x14ac:dyDescent="0.25">
      <c r="A154" t="s">
        <v>39</v>
      </c>
      <c r="B154">
        <v>77473.25</v>
      </c>
      <c r="C154">
        <v>547</v>
      </c>
      <c r="D154">
        <v>220388.75</v>
      </c>
      <c r="E154">
        <v>1864.25</v>
      </c>
    </row>
    <row r="155" spans="1:5" x14ac:dyDescent="0.25">
      <c r="A155" t="s">
        <v>40</v>
      </c>
      <c r="B155">
        <v>83093.25</v>
      </c>
      <c r="C155">
        <v>1430</v>
      </c>
      <c r="D155">
        <v>239745.75</v>
      </c>
      <c r="E155">
        <v>1643.25</v>
      </c>
    </row>
    <row r="156" spans="1:5" x14ac:dyDescent="0.25">
      <c r="A156" t="s">
        <v>41</v>
      </c>
      <c r="B156">
        <v>82535.25</v>
      </c>
      <c r="C156">
        <v>1144</v>
      </c>
      <c r="D156">
        <v>233746.75</v>
      </c>
      <c r="E156">
        <v>1488.25</v>
      </c>
    </row>
    <row r="157" spans="1:5" x14ac:dyDescent="0.25">
      <c r="A157" t="s">
        <v>42</v>
      </c>
      <c r="B157">
        <v>81119.25</v>
      </c>
      <c r="C157">
        <v>524</v>
      </c>
      <c r="D157">
        <v>219349.75</v>
      </c>
      <c r="E157">
        <v>1570.25</v>
      </c>
    </row>
    <row r="158" spans="1:5" x14ac:dyDescent="0.25">
      <c r="A158" t="s">
        <v>43</v>
      </c>
      <c r="B158">
        <v>84965.25</v>
      </c>
      <c r="C158">
        <v>996</v>
      </c>
      <c r="D158">
        <v>249904.75</v>
      </c>
      <c r="E158">
        <v>1740.25</v>
      </c>
    </row>
    <row r="159" spans="1:5" x14ac:dyDescent="0.25">
      <c r="A159" t="s">
        <v>44</v>
      </c>
      <c r="B159">
        <v>77034.25</v>
      </c>
      <c r="C159">
        <v>700</v>
      </c>
      <c r="D159">
        <v>234100.75</v>
      </c>
      <c r="E159">
        <v>2101.25</v>
      </c>
    </row>
    <row r="160" spans="1:5" x14ac:dyDescent="0.25">
      <c r="A160" t="s">
        <v>45</v>
      </c>
      <c r="B160">
        <v>82261.25</v>
      </c>
      <c r="C160">
        <v>1033</v>
      </c>
      <c r="D160">
        <v>240200.75</v>
      </c>
      <c r="E160">
        <v>1536.25</v>
      </c>
    </row>
    <row r="161" spans="1:9" x14ac:dyDescent="0.25">
      <c r="A161" t="s">
        <v>46</v>
      </c>
      <c r="B161">
        <v>78939.25</v>
      </c>
      <c r="C161">
        <v>1130</v>
      </c>
      <c r="D161">
        <v>243906.75</v>
      </c>
      <c r="E161">
        <v>1713.25</v>
      </c>
    </row>
    <row r="162" spans="1:9" x14ac:dyDescent="0.25">
      <c r="A162" t="s">
        <v>47</v>
      </c>
      <c r="B162">
        <v>86665.25</v>
      </c>
      <c r="C162">
        <v>1588</v>
      </c>
      <c r="D162">
        <v>244812.75</v>
      </c>
      <c r="E162">
        <v>1830.25</v>
      </c>
    </row>
    <row r="163" spans="1:9" x14ac:dyDescent="0.25">
      <c r="A163" t="s">
        <v>48</v>
      </c>
      <c r="B163">
        <v>79377.25</v>
      </c>
      <c r="C163">
        <v>696</v>
      </c>
      <c r="D163">
        <v>230340.75</v>
      </c>
      <c r="E163">
        <v>1500.25</v>
      </c>
    </row>
    <row r="164" spans="1:9" x14ac:dyDescent="0.25">
      <c r="A164" t="s">
        <v>49</v>
      </c>
      <c r="B164">
        <v>75835.25</v>
      </c>
      <c r="C164">
        <v>1268</v>
      </c>
      <c r="D164">
        <v>243222.75</v>
      </c>
      <c r="E164">
        <v>1287.25</v>
      </c>
    </row>
    <row r="165" spans="1:9" x14ac:dyDescent="0.25">
      <c r="A165" t="s">
        <v>50</v>
      </c>
      <c r="B165">
        <v>71519.25</v>
      </c>
      <c r="C165">
        <v>1229</v>
      </c>
      <c r="D165">
        <v>232280.75</v>
      </c>
      <c r="E165">
        <v>1506.25</v>
      </c>
    </row>
    <row r="166" spans="1:9" x14ac:dyDescent="0.25">
      <c r="A166" t="s">
        <v>51</v>
      </c>
      <c r="B166">
        <v>68020.25</v>
      </c>
      <c r="C166">
        <v>717</v>
      </c>
      <c r="D166">
        <v>227286.75</v>
      </c>
      <c r="E166">
        <v>1235.25</v>
      </c>
    </row>
    <row r="169" spans="1:9" x14ac:dyDescent="0.25">
      <c r="A169" t="s">
        <v>141</v>
      </c>
      <c r="B169" t="s">
        <v>62</v>
      </c>
      <c r="C169" t="s">
        <v>91</v>
      </c>
      <c r="D169" t="s">
        <v>92</v>
      </c>
      <c r="E169" t="s">
        <v>93</v>
      </c>
      <c r="F169" t="s">
        <v>67</v>
      </c>
      <c r="G169" t="s">
        <v>94</v>
      </c>
      <c r="H169" t="s">
        <v>95</v>
      </c>
      <c r="I169" t="s">
        <v>96</v>
      </c>
    </row>
    <row r="170" spans="1:9" x14ac:dyDescent="0.25">
      <c r="A170">
        <v>0</v>
      </c>
      <c r="B170" s="29">
        <f>STDEV(B97:B99)/AVERAGE(B97:B99)</f>
        <v>3.1520372597035204E-2</v>
      </c>
      <c r="C170" s="29">
        <f t="shared" ref="C170:I170" si="21">STDEV(C97:C99)/AVERAGE(C97:C99)</f>
        <v>0.84477584919665838</v>
      </c>
      <c r="D170" s="29">
        <f t="shared" si="21"/>
        <v>0.56293094876783001</v>
      </c>
      <c r="E170" s="29">
        <f t="shared" si="21"/>
        <v>6.9523388041704673E-2</v>
      </c>
      <c r="F170" s="29">
        <f t="shared" si="21"/>
        <v>4.725387002478957E-2</v>
      </c>
      <c r="G170" s="29">
        <f t="shared" si="21"/>
        <v>0.30268696444495274</v>
      </c>
      <c r="H170" s="29">
        <f t="shared" si="21"/>
        <v>0.19789110089291331</v>
      </c>
      <c r="I170" s="29">
        <f t="shared" si="21"/>
        <v>0.11847633824945757</v>
      </c>
    </row>
    <row r="171" spans="1:9" x14ac:dyDescent="0.25">
      <c r="A171">
        <v>20</v>
      </c>
      <c r="B171" s="29">
        <f>STDEV(B100:B102)/AVERAGE(B100:B102)</f>
        <v>6.1008675530926135E-2</v>
      </c>
      <c r="C171" s="29">
        <f t="shared" ref="C171:I171" si="22">STDEV(C100:C102)/AVERAGE(C100:C102)</f>
        <v>2.9439873073544513E-2</v>
      </c>
      <c r="D171" s="29">
        <f t="shared" si="22"/>
        <v>0.59728768202336624</v>
      </c>
      <c r="E171" s="29">
        <f t="shared" si="22"/>
        <v>7.4296026808374035E-2</v>
      </c>
      <c r="F171" s="29">
        <f t="shared" si="22"/>
        <v>5.553172149248236E-2</v>
      </c>
      <c r="G171" s="29">
        <f t="shared" si="22"/>
        <v>5.4044073997974021E-2</v>
      </c>
      <c r="H171" s="29">
        <f t="shared" si="22"/>
        <v>0.14093379540720699</v>
      </c>
      <c r="I171" s="29">
        <f t="shared" si="22"/>
        <v>3.4822024227077836E-2</v>
      </c>
    </row>
    <row r="172" spans="1:9" x14ac:dyDescent="0.25">
      <c r="A172">
        <v>50</v>
      </c>
      <c r="B172" s="29">
        <f>STDEV(B103:B105)/AVERAGE(B103:B105)</f>
        <v>1.2372186567453404E-2</v>
      </c>
      <c r="C172" s="29">
        <f t="shared" ref="C172:I172" si="23">STDEV(C103:C105)/AVERAGE(C103:C105)</f>
        <v>2.6933535109883052E-2</v>
      </c>
      <c r="D172" s="29">
        <f t="shared" si="23"/>
        <v>0.44849632487490076</v>
      </c>
      <c r="E172" s="29">
        <f t="shared" si="23"/>
        <v>3.1842591677262062E-2</v>
      </c>
      <c r="F172" s="29">
        <f t="shared" si="23"/>
        <v>4.538779772786973E-2</v>
      </c>
      <c r="G172" s="29">
        <f t="shared" si="23"/>
        <v>6.1945209038838031E-2</v>
      </c>
      <c r="H172" s="29">
        <f t="shared" si="23"/>
        <v>4.9477451688453196E-2</v>
      </c>
      <c r="I172" s="29">
        <f t="shared" si="23"/>
        <v>3.8881941846200585E-2</v>
      </c>
    </row>
    <row r="173" spans="1:9" x14ac:dyDescent="0.25">
      <c r="A173">
        <v>100</v>
      </c>
      <c r="B173" s="29">
        <f>STDEV(B106:B108)/AVERAGE(B106:B108)</f>
        <v>4.9518758951343195E-2</v>
      </c>
      <c r="C173" s="29">
        <f t="shared" ref="C173:I173" si="24">STDEV(C106:C108)/AVERAGE(C106:C108)</f>
        <v>5.6464940519659031E-3</v>
      </c>
      <c r="D173" s="29">
        <f t="shared" si="24"/>
        <v>0.200641259698462</v>
      </c>
      <c r="E173" s="29">
        <f t="shared" si="24"/>
        <v>5.9684070447947345E-2</v>
      </c>
      <c r="F173" s="29">
        <f t="shared" si="24"/>
        <v>3.3016263577556139E-2</v>
      </c>
      <c r="G173" s="29">
        <f t="shared" si="24"/>
        <v>1.3903838570791662E-2</v>
      </c>
      <c r="H173" s="29">
        <f t="shared" si="24"/>
        <v>0.15960900865025984</v>
      </c>
      <c r="I173" s="29">
        <f t="shared" si="24"/>
        <v>2.0963066909259784E-2</v>
      </c>
    </row>
    <row r="174" spans="1:9" x14ac:dyDescent="0.25">
      <c r="A174">
        <v>1000</v>
      </c>
      <c r="B174" s="29">
        <f>STDEV(B109:B111)/AVERAGE(B109:B111)</f>
        <v>5.3143115831409266E-2</v>
      </c>
      <c r="C174" s="29">
        <f t="shared" ref="C174:I174" si="25">STDEV(C109:C111)/AVERAGE(C109:C111)</f>
        <v>3.624035883815991E-2</v>
      </c>
      <c r="D174" s="29">
        <f t="shared" si="25"/>
        <v>0.39196292479199468</v>
      </c>
      <c r="E174" s="29">
        <f t="shared" si="25"/>
        <v>2.0865490642138308E-2</v>
      </c>
      <c r="F174" s="29">
        <f t="shared" si="25"/>
        <v>3.3821395310672624E-2</v>
      </c>
      <c r="G174" s="29">
        <f t="shared" si="25"/>
        <v>4.5916021743056576E-2</v>
      </c>
      <c r="H174" s="29">
        <f t="shared" si="25"/>
        <v>9.9515888475067371E-2</v>
      </c>
      <c r="I174" s="29">
        <f t="shared" si="25"/>
        <v>2.5361319992257301E-2</v>
      </c>
    </row>
    <row r="175" spans="1:9" x14ac:dyDescent="0.25">
      <c r="A175">
        <v>10000</v>
      </c>
      <c r="B175" s="29">
        <f>STDEV(B112:B114)/AVERAGE(B112:B114)</f>
        <v>5.4527438351570499E-2</v>
      </c>
      <c r="C175" s="29">
        <f t="shared" ref="C175:I175" si="26">STDEV(C112:C114)/AVERAGE(C112:C114)</f>
        <v>2.2483776641276324E-2</v>
      </c>
      <c r="D175" s="29">
        <f t="shared" si="26"/>
        <v>0.28700742628720893</v>
      </c>
      <c r="E175" s="29">
        <f t="shared" si="26"/>
        <v>3.8495458293464043E-3</v>
      </c>
      <c r="F175" s="29">
        <f t="shared" si="26"/>
        <v>3.479375880719348E-2</v>
      </c>
      <c r="G175" s="29">
        <f t="shared" si="26"/>
        <v>1.8694886964607589E-2</v>
      </c>
      <c r="H175" s="29">
        <f t="shared" si="26"/>
        <v>0.10709561772024023</v>
      </c>
      <c r="I175" s="29">
        <f t="shared" si="26"/>
        <v>3.6986613562369389E-2</v>
      </c>
    </row>
    <row r="176" spans="1:9" x14ac:dyDescent="0.25">
      <c r="B176" s="29"/>
      <c r="C176" s="29"/>
      <c r="D176" s="29"/>
      <c r="E176" s="29"/>
      <c r="F176" s="29"/>
      <c r="G176" s="29"/>
      <c r="H176" s="29"/>
      <c r="I176" s="29"/>
    </row>
    <row r="177" spans="1:5" x14ac:dyDescent="0.25">
      <c r="A177" s="61" t="s">
        <v>142</v>
      </c>
      <c r="B177" s="60" t="s">
        <v>146</v>
      </c>
      <c r="C177" s="60"/>
      <c r="D177" s="60"/>
      <c r="E177" s="60"/>
    </row>
    <row r="178" spans="1:5" x14ac:dyDescent="0.25">
      <c r="A178" s="61"/>
      <c r="B178" t="str">
        <f>C169</f>
        <v>DKTI[+7.0]GGG</v>
      </c>
      <c r="C178" t="str">
        <f>E169</f>
        <v>DK[+42.0]TI[+7.0]GGG</v>
      </c>
      <c r="D178" t="str">
        <f>G169</f>
        <v>DKTI[+7.0]GGGD</v>
      </c>
      <c r="E178" t="str">
        <f>I169</f>
        <v>DK[+42.0]TI[+7.0]GGGD</v>
      </c>
    </row>
    <row r="179" spans="1:5" x14ac:dyDescent="0.25">
      <c r="A179">
        <v>20</v>
      </c>
      <c r="B179" s="29">
        <f>C171</f>
        <v>2.9439873073544513E-2</v>
      </c>
      <c r="C179" s="29">
        <f>E171</f>
        <v>7.4296026808374035E-2</v>
      </c>
      <c r="D179" s="29">
        <f>G171</f>
        <v>5.4044073997974021E-2</v>
      </c>
      <c r="E179" s="29">
        <f>I171</f>
        <v>3.4822024227077836E-2</v>
      </c>
    </row>
    <row r="180" spans="1:5" x14ac:dyDescent="0.25">
      <c r="A180">
        <v>50</v>
      </c>
      <c r="B180" s="29">
        <f t="shared" ref="B180:B183" si="27">C172</f>
        <v>2.6933535109883052E-2</v>
      </c>
      <c r="C180" s="29">
        <f t="shared" ref="C180:C183" si="28">E172</f>
        <v>3.1842591677262062E-2</v>
      </c>
      <c r="D180" s="29">
        <f t="shared" ref="D180:D183" si="29">G172</f>
        <v>6.1945209038838031E-2</v>
      </c>
      <c r="E180" s="29">
        <f t="shared" ref="E180:E183" si="30">I172</f>
        <v>3.8881941846200585E-2</v>
      </c>
    </row>
    <row r="181" spans="1:5" x14ac:dyDescent="0.25">
      <c r="A181">
        <v>100</v>
      </c>
      <c r="B181" s="29">
        <f t="shared" si="27"/>
        <v>5.6464940519659031E-3</v>
      </c>
      <c r="C181" s="29">
        <f t="shared" si="28"/>
        <v>5.9684070447947345E-2</v>
      </c>
      <c r="D181" s="29">
        <f t="shared" si="29"/>
        <v>1.3903838570791662E-2</v>
      </c>
      <c r="E181" s="29">
        <f t="shared" si="30"/>
        <v>2.0963066909259784E-2</v>
      </c>
    </row>
    <row r="182" spans="1:5" x14ac:dyDescent="0.25">
      <c r="A182">
        <v>1000</v>
      </c>
      <c r="B182" s="29">
        <f t="shared" si="27"/>
        <v>3.624035883815991E-2</v>
      </c>
      <c r="C182" s="29">
        <f t="shared" si="28"/>
        <v>2.0865490642138308E-2</v>
      </c>
      <c r="D182" s="29">
        <f t="shared" si="29"/>
        <v>4.5916021743056576E-2</v>
      </c>
      <c r="E182" s="29">
        <f t="shared" si="30"/>
        <v>2.5361319992257301E-2</v>
      </c>
    </row>
    <row r="183" spans="1:5" x14ac:dyDescent="0.25">
      <c r="A183">
        <v>10000</v>
      </c>
      <c r="B183" s="29">
        <f t="shared" si="27"/>
        <v>2.2483776641276324E-2</v>
      </c>
      <c r="C183" s="29">
        <f t="shared" si="28"/>
        <v>3.8495458293464043E-3</v>
      </c>
      <c r="D183" s="29">
        <f t="shared" si="29"/>
        <v>1.8694886964607589E-2</v>
      </c>
      <c r="E183" s="29">
        <f t="shared" si="30"/>
        <v>3.6986613562369389E-2</v>
      </c>
    </row>
    <row r="186" spans="1:5" x14ac:dyDescent="0.25">
      <c r="A186" s="63" t="s">
        <v>143</v>
      </c>
      <c r="B186" s="63"/>
    </row>
    <row r="187" spans="1:5" x14ac:dyDescent="0.25">
      <c r="A187" t="s">
        <v>91</v>
      </c>
      <c r="B187">
        <f>3.3*STDEV(C$97:C$99)/(SLOPE(C$100:C$114,$J$100:$J$114))</f>
        <v>1.4237825579814121</v>
      </c>
    </row>
    <row r="188" spans="1:5" x14ac:dyDescent="0.25">
      <c r="A188" t="s">
        <v>93</v>
      </c>
      <c r="B188">
        <f>3.3*STDEV(E$97:E$99)/(SLOPE(E$100:E$114,$J$100:$J$114))</f>
        <v>0.47343077671831924</v>
      </c>
    </row>
    <row r="189" spans="1:5" x14ac:dyDescent="0.25">
      <c r="A189" t="s">
        <v>94</v>
      </c>
      <c r="B189">
        <f>3.3*STDEV(G$97:G$99)/(SLOPE(G$100:G$114,$J$100:$J$114))</f>
        <v>1.2818856038284383</v>
      </c>
    </row>
    <row r="190" spans="1:5" x14ac:dyDescent="0.25">
      <c r="A190" t="s">
        <v>96</v>
      </c>
      <c r="B190">
        <f>3.3*STDEV(I$97:I$99)/(SLOPE(I$100:I$114,$J$100:$J$114))</f>
        <v>3.2902663271292441</v>
      </c>
    </row>
    <row r="192" spans="1:5" x14ac:dyDescent="0.25">
      <c r="A192" s="63" t="s">
        <v>144</v>
      </c>
      <c r="B192" s="63"/>
    </row>
    <row r="193" spans="1:8" x14ac:dyDescent="0.25">
      <c r="A193" t="s">
        <v>91</v>
      </c>
      <c r="B193">
        <f>10*STDEV(C$97:C$99)/(SLOPE(C$100:C$114,$J$100:$J$114))</f>
        <v>4.314492599943673</v>
      </c>
    </row>
    <row r="194" spans="1:8" x14ac:dyDescent="0.25">
      <c r="A194" t="s">
        <v>93</v>
      </c>
      <c r="B194">
        <f>10*STDEV(E$97:E$99)/(SLOPE(E$100:E$114,$J$100:$J$114))</f>
        <v>1.4346387173282402</v>
      </c>
    </row>
    <row r="195" spans="1:8" x14ac:dyDescent="0.25">
      <c r="A195" t="s">
        <v>94</v>
      </c>
      <c r="B195">
        <f>10*STDEV(G$97:G$99)/(SLOPE(G$100:G$114,$J$100:$J$114))</f>
        <v>3.8845018297831464</v>
      </c>
    </row>
    <row r="196" spans="1:8" x14ac:dyDescent="0.25">
      <c r="A196" t="s">
        <v>96</v>
      </c>
      <c r="B196">
        <f>10*STDEV(I$97:I$99)/(SLOPE(I$100:I$114,$J$100:$J$114))</f>
        <v>9.9705040216037712</v>
      </c>
    </row>
    <row r="198" spans="1:8" s="30" customFormat="1" x14ac:dyDescent="0.25">
      <c r="A198" s="30" t="s">
        <v>145</v>
      </c>
      <c r="B198" s="30" t="s">
        <v>143</v>
      </c>
      <c r="C198" s="30" t="s">
        <v>144</v>
      </c>
    </row>
    <row r="199" spans="1:8" x14ac:dyDescent="0.25">
      <c r="A199" t="s">
        <v>91</v>
      </c>
      <c r="B199" s="31">
        <f>B187</f>
        <v>1.4237825579814121</v>
      </c>
      <c r="C199" s="31">
        <f>B193</f>
        <v>4.314492599943673</v>
      </c>
    </row>
    <row r="200" spans="1:8" x14ac:dyDescent="0.25">
      <c r="A200" t="s">
        <v>93</v>
      </c>
      <c r="B200" s="31">
        <f t="shared" ref="B200:B202" si="31">B188</f>
        <v>0.47343077671831924</v>
      </c>
      <c r="C200" s="31">
        <f t="shared" ref="C200:C202" si="32">B194</f>
        <v>1.4346387173282402</v>
      </c>
    </row>
    <row r="201" spans="1:8" x14ac:dyDescent="0.25">
      <c r="A201" t="s">
        <v>94</v>
      </c>
      <c r="B201" s="31">
        <f t="shared" si="31"/>
        <v>1.2818856038284383</v>
      </c>
      <c r="C201" s="31">
        <f t="shared" si="32"/>
        <v>3.8845018297831464</v>
      </c>
    </row>
    <row r="202" spans="1:8" x14ac:dyDescent="0.25">
      <c r="A202" t="s">
        <v>96</v>
      </c>
      <c r="B202" s="31">
        <f t="shared" si="31"/>
        <v>3.2902663271292441</v>
      </c>
      <c r="C202" s="31">
        <f t="shared" si="32"/>
        <v>9.9705040216037712</v>
      </c>
    </row>
    <row r="204" spans="1:8" x14ac:dyDescent="0.25">
      <c r="B204" s="63" t="s">
        <v>192</v>
      </c>
      <c r="C204" s="63"/>
      <c r="D204" s="63"/>
      <c r="E204" s="63"/>
      <c r="F204" s="63"/>
      <c r="G204" s="63" t="s">
        <v>189</v>
      </c>
      <c r="H204" s="63"/>
    </row>
    <row r="205" spans="1:8" x14ac:dyDescent="0.25">
      <c r="B205" t="s">
        <v>147</v>
      </c>
      <c r="C205" t="s">
        <v>148</v>
      </c>
      <c r="D205" t="s">
        <v>149</v>
      </c>
      <c r="E205" t="s">
        <v>150</v>
      </c>
      <c r="F205" t="s">
        <v>151</v>
      </c>
      <c r="G205" s="30" t="s">
        <v>190</v>
      </c>
      <c r="H205" s="30" t="s">
        <v>191</v>
      </c>
    </row>
    <row r="206" spans="1:8" x14ac:dyDescent="0.25">
      <c r="A206" t="s">
        <v>91</v>
      </c>
      <c r="B206" s="29">
        <v>2.9439873073544513E-2</v>
      </c>
      <c r="C206" s="29">
        <v>2.6933535109883052E-2</v>
      </c>
      <c r="D206" s="29">
        <v>5.6464940519659031E-3</v>
      </c>
      <c r="E206" s="29">
        <v>3.624035883815991E-2</v>
      </c>
      <c r="F206" s="29">
        <v>2.2483776641276324E-2</v>
      </c>
      <c r="G206" s="31">
        <v>1.4237825579814121</v>
      </c>
      <c r="H206" s="31">
        <v>4.314492599943673</v>
      </c>
    </row>
    <row r="207" spans="1:8" x14ac:dyDescent="0.25">
      <c r="A207" t="s">
        <v>93</v>
      </c>
      <c r="B207" s="29">
        <v>7.4296026808374035E-2</v>
      </c>
      <c r="C207" s="29">
        <v>3.1842591677262062E-2</v>
      </c>
      <c r="D207" s="29">
        <v>5.9684070447947345E-2</v>
      </c>
      <c r="E207" s="29">
        <v>2.0865490642138308E-2</v>
      </c>
      <c r="F207" s="29">
        <v>3.8495458293464043E-3</v>
      </c>
      <c r="G207" s="31">
        <v>0.47343077671831924</v>
      </c>
      <c r="H207" s="31">
        <v>1.4346387173282402</v>
      </c>
    </row>
    <row r="208" spans="1:8" x14ac:dyDescent="0.25">
      <c r="A208" t="s">
        <v>94</v>
      </c>
      <c r="B208" s="29">
        <v>5.4044073997974021E-2</v>
      </c>
      <c r="C208" s="29">
        <v>6.1945209038838031E-2</v>
      </c>
      <c r="D208" s="29">
        <v>1.3903838570791662E-2</v>
      </c>
      <c r="E208" s="29">
        <v>4.5916021743056576E-2</v>
      </c>
      <c r="F208" s="29">
        <v>1.8694886964607589E-2</v>
      </c>
      <c r="G208" s="31">
        <v>1.2818856038284383</v>
      </c>
      <c r="H208" s="31">
        <v>3.8845018297831464</v>
      </c>
    </row>
    <row r="209" spans="1:12" x14ac:dyDescent="0.25">
      <c r="A209" t="s">
        <v>96</v>
      </c>
      <c r="B209" s="29">
        <v>3.4822024227077836E-2</v>
      </c>
      <c r="C209" s="29">
        <v>3.8881941846200585E-2</v>
      </c>
      <c r="D209" s="29">
        <v>2.0963066909259784E-2</v>
      </c>
      <c r="E209" s="29">
        <v>2.5361319992257301E-2</v>
      </c>
      <c r="F209" s="29">
        <v>3.6986613562369389E-2</v>
      </c>
      <c r="G209" s="31">
        <v>3.2902663271292441</v>
      </c>
      <c r="H209" s="31">
        <v>9.9705040216037712</v>
      </c>
    </row>
    <row r="213" spans="1:12" x14ac:dyDescent="0.25">
      <c r="B213" t="s">
        <v>161</v>
      </c>
      <c r="C213" s="62" t="s">
        <v>91</v>
      </c>
      <c r="D213" s="63"/>
      <c r="E213" s="63"/>
      <c r="F213" s="35"/>
      <c r="I213" s="35"/>
      <c r="L213" s="35" t="s">
        <v>96</v>
      </c>
    </row>
    <row r="214" spans="1:12" x14ac:dyDescent="0.25">
      <c r="A214" t="s">
        <v>155</v>
      </c>
      <c r="B214" s="34">
        <v>0</v>
      </c>
      <c r="C214" s="34">
        <f>C$97</f>
        <v>26.5</v>
      </c>
      <c r="D214" s="34">
        <f>C$98</f>
        <v>657.5</v>
      </c>
      <c r="E214" s="34">
        <f>C$99</f>
        <v>860.5</v>
      </c>
    </row>
    <row r="215" spans="1:12" x14ac:dyDescent="0.25">
      <c r="A215" t="s">
        <v>156</v>
      </c>
      <c r="B215" s="34">
        <v>20</v>
      </c>
      <c r="C215" s="34">
        <f>C$100</f>
        <v>23842.5</v>
      </c>
      <c r="D215" s="34">
        <f>C$101</f>
        <v>23058.5</v>
      </c>
      <c r="E215" s="34">
        <f>C$102</f>
        <v>24455.5</v>
      </c>
    </row>
    <row r="216" spans="1:12" x14ac:dyDescent="0.25">
      <c r="A216" t="s">
        <v>157</v>
      </c>
      <c r="B216" s="34">
        <v>50</v>
      </c>
      <c r="C216" s="34">
        <f>C$103</f>
        <v>55113.5</v>
      </c>
      <c r="D216" s="34">
        <f>C$104</f>
        <v>55866.5</v>
      </c>
      <c r="E216" s="34">
        <f>C$105</f>
        <v>53024.5</v>
      </c>
    </row>
    <row r="217" spans="1:12" x14ac:dyDescent="0.25">
      <c r="A217" t="s">
        <v>158</v>
      </c>
      <c r="B217" s="34">
        <v>100</v>
      </c>
      <c r="C217" s="34">
        <f>C$106</f>
        <v>113519.5</v>
      </c>
      <c r="D217" s="34">
        <f>C$107</f>
        <v>112887.5</v>
      </c>
      <c r="E217" s="34">
        <f>C$108</f>
        <v>114169.5</v>
      </c>
    </row>
    <row r="218" spans="1:12" x14ac:dyDescent="0.25">
      <c r="A218" t="s">
        <v>159</v>
      </c>
      <c r="B218" s="34">
        <v>1000</v>
      </c>
      <c r="C218" s="34">
        <f>C$109</f>
        <v>1165062.5</v>
      </c>
      <c r="D218" s="34">
        <f>C$110</f>
        <v>1157467.5</v>
      </c>
      <c r="E218" s="34">
        <f>C$111</f>
        <v>1090163.5</v>
      </c>
    </row>
    <row r="219" spans="1:12" x14ac:dyDescent="0.25">
      <c r="A219" t="s">
        <v>160</v>
      </c>
      <c r="B219" s="34">
        <v>10000</v>
      </c>
      <c r="C219" s="34">
        <f>C$112</f>
        <v>10168782.5</v>
      </c>
      <c r="D219" s="34">
        <f>C$113</f>
        <v>10296486.5</v>
      </c>
      <c r="E219" s="34">
        <f>C$114</f>
        <v>9854905.5</v>
      </c>
    </row>
    <row r="220" spans="1:12" x14ac:dyDescent="0.25">
      <c r="A220" t="s">
        <v>193</v>
      </c>
    </row>
    <row r="221" spans="1:12" x14ac:dyDescent="0.25">
      <c r="B221" t="s">
        <v>161</v>
      </c>
      <c r="C221" s="62" t="s">
        <v>93</v>
      </c>
      <c r="D221" s="63"/>
      <c r="E221" s="63"/>
    </row>
    <row r="222" spans="1:12" x14ac:dyDescent="0.25">
      <c r="A222" t="s">
        <v>155</v>
      </c>
      <c r="B222" s="34">
        <v>0</v>
      </c>
      <c r="C222" s="34">
        <f>E$97</f>
        <v>648.75</v>
      </c>
      <c r="D222" s="34">
        <f>E$98</f>
        <v>659.75</v>
      </c>
      <c r="E222" s="34">
        <f>E$99</f>
        <v>735.75</v>
      </c>
    </row>
    <row r="223" spans="1:12" x14ac:dyDescent="0.25">
      <c r="A223" t="s">
        <v>156</v>
      </c>
      <c r="B223" s="34">
        <v>20</v>
      </c>
      <c r="C223" s="34">
        <f>E$100</f>
        <v>9358.75</v>
      </c>
      <c r="D223" s="34">
        <f>E$101</f>
        <v>8833.75</v>
      </c>
      <c r="E223" s="34">
        <f>E$102</f>
        <v>8065.75</v>
      </c>
    </row>
    <row r="224" spans="1:12" x14ac:dyDescent="0.25">
      <c r="A224" t="s">
        <v>157</v>
      </c>
      <c r="B224" s="34">
        <v>50</v>
      </c>
      <c r="C224" s="34">
        <f>E$103</f>
        <v>18308.75</v>
      </c>
      <c r="D224" s="34">
        <f>E$104</f>
        <v>17636.75</v>
      </c>
      <c r="E224" s="34">
        <f>E$105</f>
        <v>18793.75</v>
      </c>
    </row>
    <row r="225" spans="1:5" x14ac:dyDescent="0.25">
      <c r="A225" t="s">
        <v>158</v>
      </c>
      <c r="B225" s="34">
        <v>100</v>
      </c>
      <c r="C225" s="34">
        <f>E$106</f>
        <v>40243.75</v>
      </c>
      <c r="D225" s="34">
        <f>E$107</f>
        <v>36623.75</v>
      </c>
      <c r="E225" s="34">
        <f>E$108</f>
        <v>36124.75</v>
      </c>
    </row>
    <row r="226" spans="1:5" x14ac:dyDescent="0.25">
      <c r="A226" t="s">
        <v>159</v>
      </c>
      <c r="B226" s="34">
        <v>1000</v>
      </c>
      <c r="C226" s="34">
        <f>E$109</f>
        <v>364391.75</v>
      </c>
      <c r="D226" s="34">
        <f>E$110</f>
        <v>354232.75</v>
      </c>
      <c r="E226" s="34">
        <f>E$111</f>
        <v>349915.75</v>
      </c>
    </row>
    <row r="227" spans="1:5" x14ac:dyDescent="0.25">
      <c r="A227" t="s">
        <v>160</v>
      </c>
      <c r="B227" s="34">
        <v>10000</v>
      </c>
      <c r="C227" s="34">
        <f>E$112</f>
        <v>3306868.75</v>
      </c>
      <c r="D227" s="34">
        <f>E$113</f>
        <v>3322231.75</v>
      </c>
      <c r="E227" s="34">
        <f>E$114</f>
        <v>3296952.75</v>
      </c>
    </row>
    <row r="228" spans="1:5" x14ac:dyDescent="0.25">
      <c r="A228" t="s">
        <v>193</v>
      </c>
    </row>
    <row r="229" spans="1:5" x14ac:dyDescent="0.25">
      <c r="B229" t="s">
        <v>161</v>
      </c>
      <c r="C229" s="64" t="s">
        <v>94</v>
      </c>
      <c r="D229" s="63"/>
      <c r="E229" s="63"/>
    </row>
    <row r="230" spans="1:5" x14ac:dyDescent="0.25">
      <c r="A230" t="s">
        <v>155</v>
      </c>
      <c r="B230" s="34">
        <v>0</v>
      </c>
      <c r="C230" s="34">
        <f>G$97</f>
        <v>946.5</v>
      </c>
      <c r="D230" s="34">
        <f>G$98</f>
        <v>525.5</v>
      </c>
      <c r="E230" s="34">
        <f>G$99</f>
        <v>951.5</v>
      </c>
    </row>
    <row r="231" spans="1:5" x14ac:dyDescent="0.25">
      <c r="A231" t="s">
        <v>156</v>
      </c>
      <c r="B231" s="34">
        <v>20</v>
      </c>
      <c r="C231" s="34">
        <f>G$100</f>
        <v>14394.5</v>
      </c>
      <c r="D231" s="34">
        <f>G$101</f>
        <v>13464.5</v>
      </c>
      <c r="E231" s="34">
        <f>G$102</f>
        <v>12943.5</v>
      </c>
    </row>
    <row r="232" spans="1:5" x14ac:dyDescent="0.25">
      <c r="A232" t="s">
        <v>157</v>
      </c>
      <c r="B232" s="34">
        <v>50</v>
      </c>
      <c r="C232" s="34">
        <f>G$103</f>
        <v>32038.5</v>
      </c>
      <c r="D232" s="34">
        <f>G$104</f>
        <v>30440.5</v>
      </c>
      <c r="E232" s="34">
        <f>G$105</f>
        <v>28302.5</v>
      </c>
    </row>
    <row r="233" spans="1:5" x14ac:dyDescent="0.25">
      <c r="A233" t="s">
        <v>158</v>
      </c>
      <c r="B233" s="34">
        <v>100</v>
      </c>
      <c r="C233" s="34">
        <f>G$106</f>
        <v>63607.5</v>
      </c>
      <c r="D233" s="34">
        <f>G$107</f>
        <v>61973.5</v>
      </c>
      <c r="E233" s="34">
        <f>G$108</f>
        <v>62269.5</v>
      </c>
    </row>
    <row r="234" spans="1:5" x14ac:dyDescent="0.25">
      <c r="A234" t="s">
        <v>159</v>
      </c>
      <c r="B234" s="34">
        <v>1000</v>
      </c>
      <c r="C234" s="34">
        <f>G$109</f>
        <v>651760.5</v>
      </c>
      <c r="D234" s="34">
        <f>G$110</f>
        <v>624126.5</v>
      </c>
      <c r="E234" s="34">
        <f>G$111</f>
        <v>594517.5</v>
      </c>
    </row>
    <row r="235" spans="1:5" x14ac:dyDescent="0.25">
      <c r="A235" t="s">
        <v>160</v>
      </c>
      <c r="B235" s="34">
        <v>10000</v>
      </c>
      <c r="C235" s="34">
        <f>G$112</f>
        <v>6384167.5</v>
      </c>
      <c r="D235" s="34">
        <f>G$113</f>
        <v>6336191.5</v>
      </c>
      <c r="E235" s="34">
        <f>G$114</f>
        <v>6160667.5</v>
      </c>
    </row>
    <row r="236" spans="1:5" x14ac:dyDescent="0.25">
      <c r="A236" t="s">
        <v>193</v>
      </c>
    </row>
    <row r="237" spans="1:5" x14ac:dyDescent="0.25">
      <c r="B237" t="s">
        <v>161</v>
      </c>
      <c r="C237" s="64" t="s">
        <v>96</v>
      </c>
      <c r="D237" s="63"/>
      <c r="E237" s="63"/>
    </row>
    <row r="238" spans="1:5" x14ac:dyDescent="0.25">
      <c r="A238" t="s">
        <v>155</v>
      </c>
      <c r="B238" s="34">
        <v>0</v>
      </c>
      <c r="C238" s="34">
        <f>I$97</f>
        <v>2534.25</v>
      </c>
      <c r="D238" s="34">
        <f>I$98</f>
        <v>2290.25</v>
      </c>
      <c r="E238" s="34">
        <f>I$99</f>
        <v>2896.25</v>
      </c>
    </row>
    <row r="239" spans="1:5" x14ac:dyDescent="0.25">
      <c r="A239" t="s">
        <v>156</v>
      </c>
      <c r="B239" s="34">
        <v>20</v>
      </c>
      <c r="C239" s="34">
        <f>I$100</f>
        <v>9653.25</v>
      </c>
      <c r="D239" s="34">
        <f>I$101</f>
        <v>10295.25</v>
      </c>
      <c r="E239" s="34">
        <f>I$102</f>
        <v>9756.25</v>
      </c>
    </row>
    <row r="240" spans="1:5" x14ac:dyDescent="0.25">
      <c r="A240" t="s">
        <v>157</v>
      </c>
      <c r="B240" s="34">
        <v>50</v>
      </c>
      <c r="C240" s="34">
        <f>I$103</f>
        <v>18313.25</v>
      </c>
      <c r="D240" s="34">
        <f>I$104</f>
        <v>19473.25</v>
      </c>
      <c r="E240" s="34">
        <f>I$105</f>
        <v>18140.25</v>
      </c>
    </row>
    <row r="241" spans="1:5" x14ac:dyDescent="0.25">
      <c r="A241" t="s">
        <v>158</v>
      </c>
      <c r="B241" s="34">
        <v>100</v>
      </c>
      <c r="C241" s="34">
        <f>I$106</f>
        <v>35844.25</v>
      </c>
      <c r="D241" s="34">
        <f>I$107</f>
        <v>35294.25</v>
      </c>
      <c r="E241" s="34">
        <f>I$108</f>
        <v>34384.25</v>
      </c>
    </row>
    <row r="242" spans="1:5" x14ac:dyDescent="0.25">
      <c r="A242" t="s">
        <v>159</v>
      </c>
      <c r="B242" s="34">
        <v>1000</v>
      </c>
      <c r="C242" s="34">
        <f>I$109</f>
        <v>317297.25</v>
      </c>
      <c r="D242" s="34">
        <f>I$110</f>
        <v>304341.25</v>
      </c>
      <c r="E242" s="34">
        <f>I$111</f>
        <v>303236.25</v>
      </c>
    </row>
    <row r="243" spans="1:5" x14ac:dyDescent="0.25">
      <c r="A243" t="s">
        <v>160</v>
      </c>
      <c r="B243" s="34">
        <v>10000</v>
      </c>
      <c r="C243" s="34">
        <f>I$112</f>
        <v>3183114.25</v>
      </c>
      <c r="D243" s="34">
        <f>I$113</f>
        <v>3043358.25</v>
      </c>
      <c r="E243" s="34">
        <f>I$114</f>
        <v>2958884.25</v>
      </c>
    </row>
    <row r="244" spans="1:5" x14ac:dyDescent="0.25">
      <c r="A244" t="s">
        <v>193</v>
      </c>
    </row>
  </sheetData>
  <mergeCells count="11">
    <mergeCell ref="A1:O1"/>
    <mergeCell ref="C221:E221"/>
    <mergeCell ref="C229:E229"/>
    <mergeCell ref="C237:E237"/>
    <mergeCell ref="A186:B186"/>
    <mergeCell ref="A192:B192"/>
    <mergeCell ref="B177:E177"/>
    <mergeCell ref="A177:A178"/>
    <mergeCell ref="C213:E213"/>
    <mergeCell ref="G204:H204"/>
    <mergeCell ref="B204:F20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workbookViewId="0">
      <selection activeCell="A6" sqref="A6"/>
    </sheetView>
  </sheetViews>
  <sheetFormatPr defaultRowHeight="15" x14ac:dyDescent="0.25"/>
  <cols>
    <col min="1" max="1" width="73.85546875" bestFit="1" customWidth="1"/>
    <col min="2" max="2" width="30.5703125" bestFit="1" customWidth="1"/>
    <col min="3" max="3" width="31.85546875" bestFit="1" customWidth="1"/>
    <col min="4" max="4" width="44.28515625" bestFit="1" customWidth="1"/>
    <col min="5" max="5" width="23.85546875" bestFit="1" customWidth="1"/>
    <col min="6" max="6" width="25.140625" bestFit="1" customWidth="1"/>
    <col min="7" max="7" width="20.140625" bestFit="1" customWidth="1"/>
    <col min="8" max="8" width="19.85546875" bestFit="1" customWidth="1"/>
  </cols>
  <sheetData>
    <row r="1" spans="1:15" ht="15.75" thickBot="1" x14ac:dyDescent="0.3">
      <c r="A1" s="77" t="s">
        <v>227</v>
      </c>
      <c r="B1" s="77"/>
      <c r="C1" s="77"/>
      <c r="D1" s="77"/>
      <c r="E1" s="77"/>
      <c r="F1" s="78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8" t="s">
        <v>102</v>
      </c>
      <c r="B2" s="69"/>
      <c r="C2" s="69"/>
      <c r="D2" s="69"/>
      <c r="E2" s="69"/>
      <c r="F2" s="69"/>
      <c r="G2" s="69"/>
      <c r="H2" s="70"/>
    </row>
    <row r="3" spans="1:15" x14ac:dyDescent="0.25">
      <c r="A3" s="1"/>
      <c r="B3" s="2" t="s">
        <v>103</v>
      </c>
      <c r="C3" s="2" t="s">
        <v>104</v>
      </c>
      <c r="D3" s="2" t="s">
        <v>105</v>
      </c>
      <c r="E3" s="2" t="s">
        <v>106</v>
      </c>
      <c r="F3" s="2" t="s">
        <v>107</v>
      </c>
      <c r="G3" s="2" t="s">
        <v>108</v>
      </c>
      <c r="H3" s="3" t="s">
        <v>109</v>
      </c>
    </row>
    <row r="4" spans="1:15" x14ac:dyDescent="0.25">
      <c r="A4" s="1" t="s">
        <v>62</v>
      </c>
      <c r="B4" s="4">
        <v>5</v>
      </c>
      <c r="C4" s="4">
        <v>50</v>
      </c>
      <c r="D4" s="4">
        <f>B4*C4/1000</f>
        <v>0.25</v>
      </c>
      <c r="E4" s="4">
        <v>10</v>
      </c>
      <c r="F4" s="4">
        <v>1</v>
      </c>
      <c r="G4" s="4">
        <v>5</v>
      </c>
      <c r="H4" s="5">
        <f>D4*F4*G4*1000/(E4+F4)</f>
        <v>113.63636363636364</v>
      </c>
    </row>
    <row r="5" spans="1:15" x14ac:dyDescent="0.25">
      <c r="A5" s="1" t="s">
        <v>110</v>
      </c>
      <c r="B5" s="4">
        <v>5</v>
      </c>
      <c r="C5" s="4">
        <v>0</v>
      </c>
      <c r="D5" s="4">
        <f t="shared" ref="D5:D7" si="0">B5*C5/1000</f>
        <v>0</v>
      </c>
      <c r="E5" s="4">
        <v>10</v>
      </c>
      <c r="F5" s="4">
        <v>1</v>
      </c>
      <c r="G5" s="4">
        <v>5</v>
      </c>
      <c r="H5" s="5">
        <f t="shared" ref="H5:H7" si="1">D5*F5*G5*1000/(E5+F5)</f>
        <v>0</v>
      </c>
    </row>
    <row r="6" spans="1:15" x14ac:dyDescent="0.25">
      <c r="A6" s="1" t="s">
        <v>67</v>
      </c>
      <c r="B6" s="4">
        <v>5</v>
      </c>
      <c r="C6" s="4">
        <v>120</v>
      </c>
      <c r="D6" s="4">
        <f t="shared" si="0"/>
        <v>0.6</v>
      </c>
      <c r="E6" s="4">
        <v>10</v>
      </c>
      <c r="F6" s="4">
        <v>1</v>
      </c>
      <c r="G6" s="4">
        <v>5</v>
      </c>
      <c r="H6" s="5">
        <f t="shared" si="1"/>
        <v>272.72727272727275</v>
      </c>
    </row>
    <row r="7" spans="1:15" ht="15.75" thickBot="1" x14ac:dyDescent="0.3">
      <c r="A7" s="6" t="s">
        <v>111</v>
      </c>
      <c r="B7" s="7">
        <v>5</v>
      </c>
      <c r="C7" s="7">
        <v>0</v>
      </c>
      <c r="D7" s="7">
        <f t="shared" si="0"/>
        <v>0</v>
      </c>
      <c r="E7" s="7">
        <v>10</v>
      </c>
      <c r="F7" s="7">
        <v>1</v>
      </c>
      <c r="G7" s="7">
        <v>5</v>
      </c>
      <c r="H7" s="8">
        <f t="shared" si="1"/>
        <v>0</v>
      </c>
    </row>
    <row r="8" spans="1:15" ht="15.75" thickBot="1" x14ac:dyDescent="0.3"/>
    <row r="9" spans="1:15" x14ac:dyDescent="0.25">
      <c r="A9" s="68" t="s">
        <v>112</v>
      </c>
      <c r="B9" s="69"/>
      <c r="C9" s="69"/>
      <c r="D9" s="69"/>
      <c r="E9" s="69"/>
      <c r="F9" s="69"/>
      <c r="G9" s="69"/>
      <c r="H9" s="70"/>
    </row>
    <row r="10" spans="1:15" x14ac:dyDescent="0.25">
      <c r="A10" s="1"/>
      <c r="B10" s="2" t="s">
        <v>103</v>
      </c>
      <c r="C10" s="2" t="s">
        <v>104</v>
      </c>
      <c r="D10" s="2" t="s">
        <v>105</v>
      </c>
      <c r="E10" s="2" t="s">
        <v>106</v>
      </c>
      <c r="F10" s="2" t="s">
        <v>107</v>
      </c>
      <c r="G10" s="2" t="s">
        <v>108</v>
      </c>
      <c r="H10" s="3" t="s">
        <v>109</v>
      </c>
    </row>
    <row r="11" spans="1:15" x14ac:dyDescent="0.25">
      <c r="A11" s="1" t="s">
        <v>62</v>
      </c>
      <c r="B11" s="4">
        <v>5</v>
      </c>
      <c r="C11" s="4">
        <v>50</v>
      </c>
      <c r="D11" s="4">
        <f>B11*C11/1000</f>
        <v>0.25</v>
      </c>
      <c r="E11" s="4">
        <v>10</v>
      </c>
      <c r="F11" s="4">
        <v>1</v>
      </c>
      <c r="G11" s="4">
        <v>5</v>
      </c>
      <c r="H11" s="5">
        <f>D11*F11*G11*1000/(E11+F11)</f>
        <v>113.63636363636364</v>
      </c>
    </row>
    <row r="12" spans="1:15" x14ac:dyDescent="0.25">
      <c r="A12" s="1" t="s">
        <v>110</v>
      </c>
      <c r="B12" s="4">
        <v>5</v>
      </c>
      <c r="C12" s="4">
        <v>5.56</v>
      </c>
      <c r="D12" s="4">
        <f t="shared" ref="D12:D14" si="2">B12*C12/1000</f>
        <v>2.7799999999999998E-2</v>
      </c>
      <c r="E12" s="4">
        <v>10</v>
      </c>
      <c r="F12" s="4">
        <v>1</v>
      </c>
      <c r="G12" s="4">
        <v>5</v>
      </c>
      <c r="H12" s="5">
        <f t="shared" ref="H12:H14" si="3">D12*F12*G12*1000/(E12+F12)</f>
        <v>12.636363636363633</v>
      </c>
    </row>
    <row r="13" spans="1:15" x14ac:dyDescent="0.25">
      <c r="A13" s="1" t="s">
        <v>67</v>
      </c>
      <c r="B13" s="4">
        <v>5</v>
      </c>
      <c r="C13" s="4">
        <v>120</v>
      </c>
      <c r="D13" s="4">
        <f t="shared" si="2"/>
        <v>0.6</v>
      </c>
      <c r="E13" s="4">
        <v>10</v>
      </c>
      <c r="F13" s="4">
        <v>1</v>
      </c>
      <c r="G13" s="4">
        <v>5</v>
      </c>
      <c r="H13" s="5">
        <f t="shared" si="3"/>
        <v>272.72727272727275</v>
      </c>
    </row>
    <row r="14" spans="1:15" ht="15.75" thickBot="1" x14ac:dyDescent="0.3">
      <c r="A14" s="6" t="s">
        <v>111</v>
      </c>
      <c r="B14" s="7">
        <v>5</v>
      </c>
      <c r="C14" s="7">
        <v>13.33</v>
      </c>
      <c r="D14" s="7">
        <f t="shared" si="2"/>
        <v>6.6650000000000001E-2</v>
      </c>
      <c r="E14" s="7">
        <v>10</v>
      </c>
      <c r="F14" s="7">
        <v>1</v>
      </c>
      <c r="G14" s="7">
        <v>5</v>
      </c>
      <c r="H14" s="8">
        <f t="shared" si="3"/>
        <v>30.295454545454547</v>
      </c>
    </row>
    <row r="15" spans="1:15" ht="15.75" thickBot="1" x14ac:dyDescent="0.3"/>
    <row r="16" spans="1:15" x14ac:dyDescent="0.25">
      <c r="A16" s="68" t="s">
        <v>113</v>
      </c>
      <c r="B16" s="69"/>
      <c r="C16" s="69"/>
      <c r="D16" s="69"/>
      <c r="E16" s="69"/>
      <c r="F16" s="69"/>
      <c r="G16" s="69"/>
      <c r="H16" s="70"/>
    </row>
    <row r="17" spans="1:8" x14ac:dyDescent="0.25">
      <c r="A17" s="1"/>
      <c r="B17" s="2" t="s">
        <v>103</v>
      </c>
      <c r="C17" s="2" t="s">
        <v>104</v>
      </c>
      <c r="D17" s="2" t="s">
        <v>105</v>
      </c>
      <c r="E17" s="2" t="s">
        <v>106</v>
      </c>
      <c r="F17" s="2" t="s">
        <v>107</v>
      </c>
      <c r="G17" s="2" t="s">
        <v>108</v>
      </c>
      <c r="H17" s="3" t="s">
        <v>109</v>
      </c>
    </row>
    <row r="18" spans="1:8" x14ac:dyDescent="0.25">
      <c r="A18" s="1" t="s">
        <v>62</v>
      </c>
      <c r="B18" s="4">
        <v>5</v>
      </c>
      <c r="C18" s="4">
        <v>50</v>
      </c>
      <c r="D18" s="4">
        <f>B18*C18/1000</f>
        <v>0.25</v>
      </c>
      <c r="E18" s="4">
        <v>10</v>
      </c>
      <c r="F18" s="4">
        <v>1</v>
      </c>
      <c r="G18" s="4">
        <v>5</v>
      </c>
      <c r="H18" s="5">
        <f>D18*F18*G18*1000/(E18+F18)</f>
        <v>113.63636363636364</v>
      </c>
    </row>
    <row r="19" spans="1:8" x14ac:dyDescent="0.25">
      <c r="A19" s="1" t="s">
        <v>110</v>
      </c>
      <c r="B19" s="4">
        <v>5</v>
      </c>
      <c r="C19" s="4">
        <v>16.670000000000002</v>
      </c>
      <c r="D19" s="4">
        <f t="shared" ref="D19:D21" si="4">B19*C19/1000</f>
        <v>8.3350000000000007E-2</v>
      </c>
      <c r="E19" s="4">
        <v>10</v>
      </c>
      <c r="F19" s="4">
        <v>1</v>
      </c>
      <c r="G19" s="4">
        <v>5</v>
      </c>
      <c r="H19" s="5">
        <f t="shared" ref="H19:H21" si="5">D19*F19*G19*1000/(E19+F19)</f>
        <v>37.88636363636364</v>
      </c>
    </row>
    <row r="20" spans="1:8" x14ac:dyDescent="0.25">
      <c r="A20" s="1" t="s">
        <v>67</v>
      </c>
      <c r="B20" s="4">
        <v>5</v>
      </c>
      <c r="C20" s="4">
        <v>120</v>
      </c>
      <c r="D20" s="4">
        <f t="shared" si="4"/>
        <v>0.6</v>
      </c>
      <c r="E20" s="4">
        <v>10</v>
      </c>
      <c r="F20" s="4">
        <v>1</v>
      </c>
      <c r="G20" s="4">
        <v>5</v>
      </c>
      <c r="H20" s="5">
        <f t="shared" si="5"/>
        <v>272.72727272727275</v>
      </c>
    </row>
    <row r="21" spans="1:8" ht="15.75" thickBot="1" x14ac:dyDescent="0.3">
      <c r="A21" s="6" t="s">
        <v>111</v>
      </c>
      <c r="B21" s="7">
        <v>5</v>
      </c>
      <c r="C21" s="7">
        <v>40</v>
      </c>
      <c r="D21" s="7">
        <f t="shared" si="4"/>
        <v>0.2</v>
      </c>
      <c r="E21" s="7">
        <v>10</v>
      </c>
      <c r="F21" s="7">
        <v>1</v>
      </c>
      <c r="G21" s="7">
        <v>5</v>
      </c>
      <c r="H21" s="8">
        <f t="shared" si="5"/>
        <v>90.909090909090907</v>
      </c>
    </row>
    <row r="22" spans="1:8" ht="15.75" thickBot="1" x14ac:dyDescent="0.3"/>
    <row r="23" spans="1:8" x14ac:dyDescent="0.25">
      <c r="A23" s="68" t="s">
        <v>114</v>
      </c>
      <c r="B23" s="69"/>
      <c r="C23" s="69"/>
      <c r="D23" s="69"/>
      <c r="E23" s="69"/>
      <c r="F23" s="69"/>
      <c r="G23" s="69"/>
      <c r="H23" s="70"/>
    </row>
    <row r="24" spans="1:8" x14ac:dyDescent="0.25">
      <c r="A24" s="1"/>
      <c r="B24" s="2" t="s">
        <v>103</v>
      </c>
      <c r="C24" s="2" t="s">
        <v>104</v>
      </c>
      <c r="D24" s="2" t="s">
        <v>105</v>
      </c>
      <c r="E24" s="2" t="s">
        <v>106</v>
      </c>
      <c r="F24" s="2" t="s">
        <v>107</v>
      </c>
      <c r="G24" s="2" t="s">
        <v>108</v>
      </c>
      <c r="H24" s="3" t="s">
        <v>109</v>
      </c>
    </row>
    <row r="25" spans="1:8" x14ac:dyDescent="0.25">
      <c r="A25" s="1" t="s">
        <v>62</v>
      </c>
      <c r="B25" s="4">
        <v>5</v>
      </c>
      <c r="C25" s="4">
        <v>50</v>
      </c>
      <c r="D25" s="4">
        <f>B25*C25/1000</f>
        <v>0.25</v>
      </c>
      <c r="E25" s="4">
        <v>10</v>
      </c>
      <c r="F25" s="4">
        <v>1</v>
      </c>
      <c r="G25" s="4">
        <v>5</v>
      </c>
      <c r="H25" s="5">
        <f>D25*F25*G25*1000/(E25+F25)</f>
        <v>113.63636363636364</v>
      </c>
    </row>
    <row r="26" spans="1:8" x14ac:dyDescent="0.25">
      <c r="A26" s="1" t="s">
        <v>110</v>
      </c>
      <c r="B26" s="4">
        <v>5</v>
      </c>
      <c r="C26" s="4">
        <v>50</v>
      </c>
      <c r="D26" s="4">
        <f t="shared" ref="D26:D28" si="6">B26*C26/1000</f>
        <v>0.25</v>
      </c>
      <c r="E26" s="4">
        <v>10</v>
      </c>
      <c r="F26" s="4">
        <v>1</v>
      </c>
      <c r="G26" s="4">
        <v>5</v>
      </c>
      <c r="H26" s="5">
        <f t="shared" ref="H26:H28" si="7">D26*F26*G26*1000/(E26+F26)</f>
        <v>113.63636363636364</v>
      </c>
    </row>
    <row r="27" spans="1:8" x14ac:dyDescent="0.25">
      <c r="A27" s="1" t="s">
        <v>67</v>
      </c>
      <c r="B27" s="4">
        <v>5</v>
      </c>
      <c r="C27" s="4">
        <v>120</v>
      </c>
      <c r="D27" s="4">
        <f t="shared" si="6"/>
        <v>0.6</v>
      </c>
      <c r="E27" s="4">
        <v>10</v>
      </c>
      <c r="F27" s="4">
        <v>1</v>
      </c>
      <c r="G27" s="4">
        <v>5</v>
      </c>
      <c r="H27" s="5">
        <f t="shared" si="7"/>
        <v>272.72727272727275</v>
      </c>
    </row>
    <row r="28" spans="1:8" ht="15.75" thickBot="1" x14ac:dyDescent="0.3">
      <c r="A28" s="6" t="s">
        <v>111</v>
      </c>
      <c r="B28" s="7">
        <v>5</v>
      </c>
      <c r="C28" s="7">
        <v>120</v>
      </c>
      <c r="D28" s="7">
        <f t="shared" si="6"/>
        <v>0.6</v>
      </c>
      <c r="E28" s="7">
        <v>10</v>
      </c>
      <c r="F28" s="7">
        <v>1</v>
      </c>
      <c r="G28" s="7">
        <v>5</v>
      </c>
      <c r="H28" s="8">
        <f t="shared" si="7"/>
        <v>272.72727272727275</v>
      </c>
    </row>
    <row r="29" spans="1:8" ht="15.75" thickBot="1" x14ac:dyDescent="0.3"/>
    <row r="30" spans="1:8" x14ac:dyDescent="0.25">
      <c r="A30" s="68" t="s">
        <v>115</v>
      </c>
      <c r="B30" s="69"/>
      <c r="C30" s="69"/>
      <c r="D30" s="69"/>
      <c r="E30" s="69"/>
      <c r="F30" s="69"/>
      <c r="G30" s="69"/>
      <c r="H30" s="70"/>
    </row>
    <row r="31" spans="1:8" x14ac:dyDescent="0.25">
      <c r="A31" s="1"/>
      <c r="B31" s="2" t="s">
        <v>103</v>
      </c>
      <c r="C31" s="2" t="s">
        <v>104</v>
      </c>
      <c r="D31" s="2" t="s">
        <v>105</v>
      </c>
      <c r="E31" s="2" t="s">
        <v>106</v>
      </c>
      <c r="F31" s="2" t="s">
        <v>107</v>
      </c>
      <c r="G31" s="2" t="s">
        <v>108</v>
      </c>
      <c r="H31" s="3" t="s">
        <v>109</v>
      </c>
    </row>
    <row r="32" spans="1:8" x14ac:dyDescent="0.25">
      <c r="A32" s="1" t="s">
        <v>62</v>
      </c>
      <c r="B32" s="4">
        <v>5</v>
      </c>
      <c r="C32" s="4">
        <v>50</v>
      </c>
      <c r="D32" s="4">
        <f>B32*C32/1000</f>
        <v>0.25</v>
      </c>
      <c r="E32" s="4">
        <v>10</v>
      </c>
      <c r="F32" s="4">
        <v>1</v>
      </c>
      <c r="G32" s="4">
        <v>5</v>
      </c>
      <c r="H32" s="5">
        <f>D32*F32*G32*1000/(E32+F32)</f>
        <v>113.63636363636364</v>
      </c>
    </row>
    <row r="33" spans="1:8" x14ac:dyDescent="0.25">
      <c r="A33" s="1" t="s">
        <v>110</v>
      </c>
      <c r="B33" s="4">
        <v>5</v>
      </c>
      <c r="C33" s="4">
        <v>200</v>
      </c>
      <c r="D33" s="4">
        <f t="shared" ref="D33:D35" si="8">B33*C33/1000</f>
        <v>1</v>
      </c>
      <c r="E33" s="4">
        <v>10</v>
      </c>
      <c r="F33" s="4">
        <v>1</v>
      </c>
      <c r="G33" s="4">
        <v>5</v>
      </c>
      <c r="H33" s="5">
        <f t="shared" ref="H33:H35" si="9">D33*F33*G33*1000/(E33+F33)</f>
        <v>454.54545454545456</v>
      </c>
    </row>
    <row r="34" spans="1:8" x14ac:dyDescent="0.25">
      <c r="A34" s="1" t="s">
        <v>67</v>
      </c>
      <c r="B34" s="4">
        <v>5</v>
      </c>
      <c r="C34" s="4">
        <v>120</v>
      </c>
      <c r="D34" s="4">
        <f t="shared" si="8"/>
        <v>0.6</v>
      </c>
      <c r="E34" s="4">
        <v>10</v>
      </c>
      <c r="F34" s="4">
        <v>1</v>
      </c>
      <c r="G34" s="4">
        <v>5</v>
      </c>
      <c r="H34" s="5">
        <f t="shared" si="9"/>
        <v>272.72727272727275</v>
      </c>
    </row>
    <row r="35" spans="1:8" ht="15.75" thickBot="1" x14ac:dyDescent="0.3">
      <c r="A35" s="6" t="s">
        <v>111</v>
      </c>
      <c r="B35" s="7">
        <v>5</v>
      </c>
      <c r="C35" s="7">
        <v>480</v>
      </c>
      <c r="D35" s="7">
        <f t="shared" si="8"/>
        <v>2.4</v>
      </c>
      <c r="E35" s="7">
        <v>10</v>
      </c>
      <c r="F35" s="7">
        <v>1</v>
      </c>
      <c r="G35" s="7">
        <v>5</v>
      </c>
      <c r="H35" s="8">
        <f t="shared" si="9"/>
        <v>1090.909090909091</v>
      </c>
    </row>
    <row r="36" spans="1:8" ht="15.75" thickBot="1" x14ac:dyDescent="0.3"/>
    <row r="37" spans="1:8" x14ac:dyDescent="0.25">
      <c r="A37" s="68" t="s">
        <v>116</v>
      </c>
      <c r="B37" s="69"/>
      <c r="C37" s="69"/>
      <c r="D37" s="69"/>
      <c r="E37" s="69"/>
      <c r="F37" s="69"/>
      <c r="G37" s="69"/>
      <c r="H37" s="70"/>
    </row>
    <row r="38" spans="1:8" x14ac:dyDescent="0.25">
      <c r="A38" s="1"/>
      <c r="B38" s="2" t="s">
        <v>103</v>
      </c>
      <c r="C38" s="2" t="s">
        <v>104</v>
      </c>
      <c r="D38" s="2" t="s">
        <v>105</v>
      </c>
      <c r="E38" s="2" t="s">
        <v>106</v>
      </c>
      <c r="F38" s="2" t="s">
        <v>107</v>
      </c>
      <c r="G38" s="2" t="s">
        <v>108</v>
      </c>
      <c r="H38" s="3" t="s">
        <v>109</v>
      </c>
    </row>
    <row r="39" spans="1:8" x14ac:dyDescent="0.25">
      <c r="A39" s="1" t="s">
        <v>62</v>
      </c>
      <c r="B39" s="4">
        <v>5</v>
      </c>
      <c r="C39" s="4">
        <v>50</v>
      </c>
      <c r="D39" s="4">
        <f>B39*C39/1000</f>
        <v>0.25</v>
      </c>
      <c r="E39" s="4">
        <v>20</v>
      </c>
      <c r="F39" s="4">
        <v>4</v>
      </c>
      <c r="G39" s="4">
        <v>6</v>
      </c>
      <c r="H39" s="5">
        <f>D39*F39*G39*1000/(E39+F39)</f>
        <v>250</v>
      </c>
    </row>
    <row r="40" spans="1:8" x14ac:dyDescent="0.25">
      <c r="A40" s="1" t="s">
        <v>110</v>
      </c>
      <c r="B40" s="4">
        <v>5</v>
      </c>
      <c r="C40" s="4">
        <v>50</v>
      </c>
      <c r="D40" s="4">
        <f t="shared" ref="D40:D42" si="10">B40*C40/1000</f>
        <v>0.25</v>
      </c>
      <c r="E40" s="4">
        <v>20</v>
      </c>
      <c r="F40" s="4">
        <v>4</v>
      </c>
      <c r="G40" s="4">
        <v>6</v>
      </c>
      <c r="H40" s="5">
        <f t="shared" ref="H40:H42" si="11">D40*F40*G40*1000/(E40+F40)</f>
        <v>250</v>
      </c>
    </row>
    <row r="41" spans="1:8" x14ac:dyDescent="0.25">
      <c r="A41" s="1" t="s">
        <v>67</v>
      </c>
      <c r="B41" s="4">
        <v>5</v>
      </c>
      <c r="C41" s="4">
        <v>120</v>
      </c>
      <c r="D41" s="4">
        <f t="shared" si="10"/>
        <v>0.6</v>
      </c>
      <c r="E41" s="4">
        <v>20</v>
      </c>
      <c r="F41" s="4">
        <v>4</v>
      </c>
      <c r="G41" s="4">
        <v>6</v>
      </c>
      <c r="H41" s="5">
        <f t="shared" si="11"/>
        <v>599.99999999999989</v>
      </c>
    </row>
    <row r="42" spans="1:8" ht="15.75" thickBot="1" x14ac:dyDescent="0.3">
      <c r="A42" s="6" t="s">
        <v>111</v>
      </c>
      <c r="B42" s="7">
        <v>5</v>
      </c>
      <c r="C42" s="7">
        <v>120</v>
      </c>
      <c r="D42" s="7">
        <f t="shared" si="10"/>
        <v>0.6</v>
      </c>
      <c r="E42" s="7">
        <v>20</v>
      </c>
      <c r="F42" s="7">
        <v>4</v>
      </c>
      <c r="G42" s="7">
        <v>6</v>
      </c>
      <c r="H42" s="8">
        <f t="shared" si="11"/>
        <v>599.99999999999989</v>
      </c>
    </row>
    <row r="43" spans="1:8" ht="15.75" thickBot="1" x14ac:dyDescent="0.3">
      <c r="A43" s="9"/>
      <c r="B43" s="10"/>
      <c r="C43" s="10"/>
      <c r="D43" s="10"/>
      <c r="E43" s="10"/>
      <c r="F43" s="10"/>
      <c r="G43" s="10"/>
      <c r="H43" s="10"/>
    </row>
    <row r="44" spans="1:8" x14ac:dyDescent="0.25">
      <c r="A44" s="68" t="s">
        <v>117</v>
      </c>
      <c r="B44" s="73"/>
      <c r="C44" s="73"/>
      <c r="D44" s="73"/>
      <c r="E44" s="74"/>
      <c r="F44" s="10"/>
      <c r="G44" s="10"/>
      <c r="H44" s="10"/>
    </row>
    <row r="45" spans="1:8" x14ac:dyDescent="0.25">
      <c r="A45" s="1" t="s">
        <v>118</v>
      </c>
      <c r="B45" s="2" t="s">
        <v>106</v>
      </c>
      <c r="C45" s="2" t="s">
        <v>107</v>
      </c>
      <c r="D45" s="2" t="s">
        <v>108</v>
      </c>
      <c r="E45" s="3" t="s">
        <v>109</v>
      </c>
      <c r="F45" s="10"/>
      <c r="G45" s="10"/>
      <c r="H45" s="10"/>
    </row>
    <row r="46" spans="1:8" x14ac:dyDescent="0.25">
      <c r="A46" s="1">
        <v>20</v>
      </c>
      <c r="B46" s="4">
        <v>22.5</v>
      </c>
      <c r="C46" s="4">
        <v>4.5</v>
      </c>
      <c r="D46" s="4">
        <v>6</v>
      </c>
      <c r="E46" s="5">
        <f>(C46*A46*D46)/SUM(B46:C46)</f>
        <v>20</v>
      </c>
      <c r="F46" s="10"/>
      <c r="G46" s="10"/>
      <c r="H46" s="10"/>
    </row>
    <row r="47" spans="1:8" x14ac:dyDescent="0.25">
      <c r="A47" s="1">
        <v>50</v>
      </c>
      <c r="B47" s="4">
        <v>22.5</v>
      </c>
      <c r="C47" s="4">
        <v>4.5</v>
      </c>
      <c r="D47" s="4">
        <v>6</v>
      </c>
      <c r="E47" s="5">
        <f t="shared" ref="E47:E50" si="12">(C47*A47*D47)/SUM(B47:C47)</f>
        <v>50</v>
      </c>
      <c r="F47" s="10"/>
      <c r="G47" s="10"/>
      <c r="H47" s="10"/>
    </row>
    <row r="48" spans="1:8" x14ac:dyDescent="0.25">
      <c r="A48" s="1">
        <v>100</v>
      </c>
      <c r="B48" s="4">
        <v>22.5</v>
      </c>
      <c r="C48" s="4">
        <v>4.5</v>
      </c>
      <c r="D48" s="4">
        <v>6</v>
      </c>
      <c r="E48" s="5">
        <f t="shared" si="12"/>
        <v>100</v>
      </c>
      <c r="F48" s="10"/>
      <c r="G48" s="10"/>
      <c r="H48" s="10"/>
    </row>
    <row r="49" spans="1:8" x14ac:dyDescent="0.25">
      <c r="A49" s="1">
        <v>1000</v>
      </c>
      <c r="B49" s="4">
        <v>22.5</v>
      </c>
      <c r="C49" s="4">
        <v>4.5</v>
      </c>
      <c r="D49" s="4">
        <v>6</v>
      </c>
      <c r="E49" s="5">
        <f t="shared" si="12"/>
        <v>1000</v>
      </c>
      <c r="F49" s="10"/>
      <c r="G49" s="10"/>
      <c r="H49" s="10"/>
    </row>
    <row r="50" spans="1:8" ht="15.75" thickBot="1" x14ac:dyDescent="0.3">
      <c r="A50" s="6">
        <v>10000</v>
      </c>
      <c r="B50" s="7">
        <v>22.5</v>
      </c>
      <c r="C50" s="7">
        <v>4.5</v>
      </c>
      <c r="D50" s="7">
        <v>6</v>
      </c>
      <c r="E50" s="8">
        <f t="shared" si="12"/>
        <v>10000</v>
      </c>
      <c r="F50" s="10"/>
      <c r="G50" s="10"/>
      <c r="H50" s="10"/>
    </row>
    <row r="51" spans="1:8" ht="15.75" thickBot="1" x14ac:dyDescent="0.3">
      <c r="A51" s="9"/>
      <c r="B51" s="10"/>
      <c r="C51" s="10"/>
      <c r="D51" s="10"/>
      <c r="E51" s="10"/>
      <c r="F51" s="10"/>
      <c r="G51" s="10"/>
      <c r="H51" s="10"/>
    </row>
    <row r="52" spans="1:8" x14ac:dyDescent="0.25">
      <c r="A52" s="68" t="s">
        <v>119</v>
      </c>
      <c r="B52" s="73"/>
      <c r="C52" s="73"/>
      <c r="D52" s="73"/>
      <c r="E52" s="74"/>
      <c r="F52" s="10"/>
      <c r="G52" s="10"/>
      <c r="H52" s="10"/>
    </row>
    <row r="53" spans="1:8" x14ac:dyDescent="0.25">
      <c r="A53" s="1" t="s">
        <v>118</v>
      </c>
      <c r="B53" s="2" t="s">
        <v>106</v>
      </c>
      <c r="C53" s="2" t="s">
        <v>107</v>
      </c>
      <c r="D53" s="2" t="s">
        <v>108</v>
      </c>
      <c r="E53" s="3" t="s">
        <v>109</v>
      </c>
      <c r="F53" s="10"/>
      <c r="G53" s="10"/>
      <c r="H53" s="10"/>
    </row>
    <row r="54" spans="1:8" x14ac:dyDescent="0.25">
      <c r="A54" s="1">
        <v>20</v>
      </c>
      <c r="B54" s="4">
        <v>12.5</v>
      </c>
      <c r="C54" s="4">
        <v>2.5</v>
      </c>
      <c r="D54" s="4">
        <v>5</v>
      </c>
      <c r="E54" s="5">
        <f>(C54*A54*D54)/SUM(B54:C54)</f>
        <v>16.666666666666668</v>
      </c>
      <c r="F54" s="10"/>
      <c r="G54" s="10"/>
      <c r="H54" s="10"/>
    </row>
    <row r="55" spans="1:8" x14ac:dyDescent="0.25">
      <c r="A55" s="1">
        <v>50</v>
      </c>
      <c r="B55" s="4">
        <v>12.5</v>
      </c>
      <c r="C55" s="4">
        <v>2.5</v>
      </c>
      <c r="D55" s="4">
        <v>5</v>
      </c>
      <c r="E55" s="5">
        <f t="shared" ref="E55:E58" si="13">(C55*A55*D55)/SUM(B55:C55)</f>
        <v>41.666666666666664</v>
      </c>
      <c r="F55" s="10"/>
      <c r="G55" s="10"/>
      <c r="H55" s="10"/>
    </row>
    <row r="56" spans="1:8" x14ac:dyDescent="0.25">
      <c r="A56" s="1">
        <v>100</v>
      </c>
      <c r="B56" s="4">
        <v>12.5</v>
      </c>
      <c r="C56" s="4">
        <v>2.5</v>
      </c>
      <c r="D56" s="4">
        <v>5</v>
      </c>
      <c r="E56" s="5">
        <f t="shared" si="13"/>
        <v>83.333333333333329</v>
      </c>
      <c r="F56" s="10"/>
      <c r="G56" s="10"/>
      <c r="H56" s="10"/>
    </row>
    <row r="57" spans="1:8" x14ac:dyDescent="0.25">
      <c r="A57" s="1">
        <v>1000</v>
      </c>
      <c r="B57" s="4">
        <v>12.5</v>
      </c>
      <c r="C57" s="4">
        <v>2.5</v>
      </c>
      <c r="D57" s="4">
        <v>5</v>
      </c>
      <c r="E57" s="5">
        <f t="shared" si="13"/>
        <v>833.33333333333337</v>
      </c>
      <c r="F57" s="10"/>
      <c r="G57" s="10"/>
      <c r="H57" s="10"/>
    </row>
    <row r="58" spans="1:8" ht="15.75" thickBot="1" x14ac:dyDescent="0.3">
      <c r="A58" s="6">
        <v>10000</v>
      </c>
      <c r="B58" s="7">
        <v>12.5</v>
      </c>
      <c r="C58" s="7">
        <v>2.5</v>
      </c>
      <c r="D58" s="7">
        <v>5</v>
      </c>
      <c r="E58" s="8">
        <f t="shared" si="13"/>
        <v>8333.3333333333339</v>
      </c>
      <c r="F58" s="10"/>
      <c r="G58" s="10"/>
      <c r="H58" s="10"/>
    </row>
    <row r="59" spans="1:8" ht="15.75" thickBot="1" x14ac:dyDescent="0.3">
      <c r="A59" s="9"/>
      <c r="B59" s="10"/>
      <c r="C59" s="10"/>
      <c r="D59" s="10"/>
      <c r="E59" s="10"/>
      <c r="F59" s="10"/>
      <c r="G59" s="10"/>
      <c r="H59" s="10"/>
    </row>
    <row r="60" spans="1:8" x14ac:dyDescent="0.25">
      <c r="A60" s="68" t="s">
        <v>120</v>
      </c>
      <c r="B60" s="73"/>
      <c r="C60" s="73"/>
      <c r="D60" s="73"/>
      <c r="E60" s="74"/>
    </row>
    <row r="61" spans="1:8" x14ac:dyDescent="0.25">
      <c r="A61" s="1" t="s">
        <v>118</v>
      </c>
      <c r="B61" s="2" t="s">
        <v>106</v>
      </c>
      <c r="C61" s="2" t="s">
        <v>107</v>
      </c>
      <c r="D61" s="2" t="s">
        <v>108</v>
      </c>
      <c r="E61" s="3" t="s">
        <v>109</v>
      </c>
    </row>
    <row r="62" spans="1:8" x14ac:dyDescent="0.25">
      <c r="A62" s="1">
        <v>20</v>
      </c>
      <c r="B62" s="4">
        <v>12.5</v>
      </c>
      <c r="C62" s="4">
        <v>2.5</v>
      </c>
      <c r="D62" s="4">
        <v>6</v>
      </c>
      <c r="E62" s="5">
        <f>(C62*A62*D62)/SUM(B62:C62)</f>
        <v>20</v>
      </c>
    </row>
    <row r="63" spans="1:8" x14ac:dyDescent="0.25">
      <c r="A63" s="1">
        <v>50</v>
      </c>
      <c r="B63" s="4">
        <v>12.5</v>
      </c>
      <c r="C63" s="4">
        <v>2.5</v>
      </c>
      <c r="D63" s="4">
        <v>6</v>
      </c>
      <c r="E63" s="5">
        <f t="shared" ref="E63:E66" si="14">(C63*A63*D63)/SUM(B63:C63)</f>
        <v>50</v>
      </c>
    </row>
    <row r="64" spans="1:8" x14ac:dyDescent="0.25">
      <c r="A64" s="1">
        <v>100</v>
      </c>
      <c r="B64" s="4">
        <v>12.5</v>
      </c>
      <c r="C64" s="4">
        <v>2.5</v>
      </c>
      <c r="D64" s="4">
        <v>6</v>
      </c>
      <c r="E64" s="5">
        <f t="shared" si="14"/>
        <v>100</v>
      </c>
    </row>
    <row r="65" spans="1:5" x14ac:dyDescent="0.25">
      <c r="A65" s="1">
        <v>1000</v>
      </c>
      <c r="B65" s="4">
        <v>12.5</v>
      </c>
      <c r="C65" s="4">
        <v>2.5</v>
      </c>
      <c r="D65" s="4">
        <v>6</v>
      </c>
      <c r="E65" s="5">
        <f t="shared" si="14"/>
        <v>1000</v>
      </c>
    </row>
    <row r="66" spans="1:5" ht="15.75" thickBot="1" x14ac:dyDescent="0.3">
      <c r="A66" s="6">
        <v>10000</v>
      </c>
      <c r="B66" s="7">
        <v>12.5</v>
      </c>
      <c r="C66" s="7">
        <v>2.5</v>
      </c>
      <c r="D66" s="7">
        <v>6</v>
      </c>
      <c r="E66" s="8">
        <f t="shared" si="14"/>
        <v>10000</v>
      </c>
    </row>
    <row r="67" spans="1:5" ht="15.75" thickBot="1" x14ac:dyDescent="0.3"/>
    <row r="68" spans="1:5" x14ac:dyDescent="0.25">
      <c r="A68" s="65" t="s">
        <v>121</v>
      </c>
      <c r="B68" s="66"/>
      <c r="C68" s="66"/>
      <c r="D68" s="66"/>
      <c r="E68" s="72"/>
    </row>
    <row r="69" spans="1:5" x14ac:dyDescent="0.25">
      <c r="A69" s="11"/>
      <c r="B69" s="12" t="s">
        <v>91</v>
      </c>
      <c r="C69" s="12" t="s">
        <v>93</v>
      </c>
      <c r="D69" s="12" t="s">
        <v>94</v>
      </c>
      <c r="E69" s="13" t="s">
        <v>96</v>
      </c>
    </row>
    <row r="70" spans="1:5" x14ac:dyDescent="0.25">
      <c r="A70" s="14" t="s">
        <v>122</v>
      </c>
      <c r="B70" s="4">
        <v>180.58657977172101</v>
      </c>
      <c r="C70" s="4">
        <v>1.93549206962834</v>
      </c>
      <c r="D70" s="4">
        <v>466.72174549246301</v>
      </c>
      <c r="E70" s="5">
        <v>12.1617693587354</v>
      </c>
    </row>
    <row r="71" spans="1:5" x14ac:dyDescent="0.25">
      <c r="A71" s="14" t="s">
        <v>123</v>
      </c>
      <c r="B71" s="4">
        <v>158.45349656034799</v>
      </c>
      <c r="C71" s="4">
        <v>19.829641902638599</v>
      </c>
      <c r="D71" s="4">
        <v>455.46401671654201</v>
      </c>
      <c r="E71" s="5">
        <v>59.202099353054997</v>
      </c>
    </row>
    <row r="72" spans="1:5" x14ac:dyDescent="0.25">
      <c r="A72" s="14" t="s">
        <v>124</v>
      </c>
      <c r="B72" s="4">
        <v>181.01749809571501</v>
      </c>
      <c r="C72" s="4">
        <v>48.541198398095197</v>
      </c>
      <c r="D72" s="4">
        <v>440.207360826181</v>
      </c>
      <c r="E72" s="5">
        <v>142.733533220341</v>
      </c>
    </row>
    <row r="73" spans="1:5" x14ac:dyDescent="0.25">
      <c r="A73" s="14" t="s">
        <v>125</v>
      </c>
      <c r="B73" s="4">
        <v>135.60805709238201</v>
      </c>
      <c r="C73" s="4">
        <v>133.46287778360801</v>
      </c>
      <c r="D73" s="4">
        <v>404.39983484550203</v>
      </c>
      <c r="E73" s="5">
        <v>390.02860311800902</v>
      </c>
    </row>
    <row r="74" spans="1:5" ht="15.75" thickBot="1" x14ac:dyDescent="0.3">
      <c r="A74" s="15" t="s">
        <v>126</v>
      </c>
      <c r="B74" s="7">
        <v>150.44658463033599</v>
      </c>
      <c r="C74" s="7">
        <v>575.68947875985305</v>
      </c>
      <c r="D74" s="7">
        <v>420.45645946933598</v>
      </c>
      <c r="E74" s="8">
        <v>1656.5439536190599</v>
      </c>
    </row>
    <row r="75" spans="1:5" ht="15.75" thickBot="1" x14ac:dyDescent="0.3"/>
    <row r="76" spans="1:5" x14ac:dyDescent="0.25">
      <c r="A76" s="65" t="s">
        <v>127</v>
      </c>
      <c r="B76" s="66"/>
      <c r="C76" s="66"/>
      <c r="D76" s="66"/>
      <c r="E76" s="72"/>
    </row>
    <row r="77" spans="1:5" x14ac:dyDescent="0.25">
      <c r="A77" s="11"/>
      <c r="B77" s="12" t="s">
        <v>91</v>
      </c>
      <c r="C77" s="12" t="s">
        <v>93</v>
      </c>
      <c r="D77" s="12" t="s">
        <v>94</v>
      </c>
      <c r="E77" s="13" t="s">
        <v>96</v>
      </c>
    </row>
    <row r="78" spans="1:5" x14ac:dyDescent="0.25">
      <c r="A78" s="14" t="s">
        <v>122</v>
      </c>
      <c r="B78" s="4">
        <f>H4</f>
        <v>113.63636363636364</v>
      </c>
      <c r="C78" s="4">
        <f>H5</f>
        <v>0</v>
      </c>
      <c r="D78" s="4">
        <f>H6</f>
        <v>272.72727272727275</v>
      </c>
      <c r="E78" s="5">
        <f>H7</f>
        <v>0</v>
      </c>
    </row>
    <row r="79" spans="1:5" x14ac:dyDescent="0.25">
      <c r="A79" s="14" t="s">
        <v>123</v>
      </c>
      <c r="B79" s="4">
        <f>H11</f>
        <v>113.63636363636364</v>
      </c>
      <c r="C79" s="4">
        <f>H12</f>
        <v>12.636363636363633</v>
      </c>
      <c r="D79" s="4">
        <f>H13</f>
        <v>272.72727272727275</v>
      </c>
      <c r="E79" s="5">
        <f>H14</f>
        <v>30.295454545454547</v>
      </c>
    </row>
    <row r="80" spans="1:5" x14ac:dyDescent="0.25">
      <c r="A80" s="14" t="s">
        <v>124</v>
      </c>
      <c r="B80" s="4">
        <f>H18</f>
        <v>113.63636363636364</v>
      </c>
      <c r="C80" s="4">
        <f>H19</f>
        <v>37.88636363636364</v>
      </c>
      <c r="D80" s="4">
        <f>H20</f>
        <v>272.72727272727275</v>
      </c>
      <c r="E80" s="5">
        <f>H21</f>
        <v>90.909090909090907</v>
      </c>
    </row>
    <row r="81" spans="1:6" x14ac:dyDescent="0.25">
      <c r="A81" s="14" t="s">
        <v>125</v>
      </c>
      <c r="B81" s="4">
        <f>H25</f>
        <v>113.63636363636364</v>
      </c>
      <c r="C81" s="4">
        <f>H26</f>
        <v>113.63636363636364</v>
      </c>
      <c r="D81" s="4">
        <f>H27</f>
        <v>272.72727272727275</v>
      </c>
      <c r="E81" s="5">
        <f>H28</f>
        <v>272.72727272727275</v>
      </c>
    </row>
    <row r="82" spans="1:6" ht="15.75" thickBot="1" x14ac:dyDescent="0.3">
      <c r="A82" s="15" t="s">
        <v>126</v>
      </c>
      <c r="B82" s="7">
        <f>H32</f>
        <v>113.63636363636364</v>
      </c>
      <c r="C82" s="7">
        <f>H33</f>
        <v>454.54545454545456</v>
      </c>
      <c r="D82" s="7">
        <f>H34</f>
        <v>272.72727272727275</v>
      </c>
      <c r="E82" s="8">
        <f>H35</f>
        <v>1090.909090909091</v>
      </c>
    </row>
    <row r="83" spans="1:6" ht="15.75" thickBot="1" x14ac:dyDescent="0.3"/>
    <row r="84" spans="1:6" x14ac:dyDescent="0.25">
      <c r="A84" s="65" t="s">
        <v>128</v>
      </c>
      <c r="B84" s="66"/>
      <c r="C84" s="66"/>
      <c r="D84" s="66"/>
      <c r="E84" s="72"/>
    </row>
    <row r="85" spans="1:6" x14ac:dyDescent="0.25">
      <c r="A85" s="11"/>
      <c r="B85" s="12" t="s">
        <v>91</v>
      </c>
      <c r="C85" s="12" t="s">
        <v>93</v>
      </c>
      <c r="D85" s="12" t="s">
        <v>94</v>
      </c>
      <c r="E85" s="13" t="s">
        <v>96</v>
      </c>
    </row>
    <row r="86" spans="1:6" x14ac:dyDescent="0.25">
      <c r="A86" s="14" t="s">
        <v>122</v>
      </c>
      <c r="B86" s="16">
        <f>(B70-B78)/B78</f>
        <v>0.58916190199114482</v>
      </c>
      <c r="C86" s="16"/>
      <c r="D86" s="16">
        <f t="shared" ref="D86" si="15">(D70-D78)/D78</f>
        <v>0.71131306680569761</v>
      </c>
      <c r="E86" s="17"/>
    </row>
    <row r="87" spans="1:6" x14ac:dyDescent="0.25">
      <c r="A87" s="14" t="s">
        <v>123</v>
      </c>
      <c r="B87" s="16">
        <f t="shared" ref="B87:E90" si="16">(B71-B79)/B79</f>
        <v>0.39439076973106224</v>
      </c>
      <c r="C87" s="16">
        <f t="shared" si="16"/>
        <v>0.56925223689945792</v>
      </c>
      <c r="D87" s="16">
        <f t="shared" si="16"/>
        <v>0.67003472796065389</v>
      </c>
      <c r="E87" s="17">
        <f t="shared" si="16"/>
        <v>0.95415781810534117</v>
      </c>
    </row>
    <row r="88" spans="1:6" x14ac:dyDescent="0.25">
      <c r="A88" s="14" t="s">
        <v>124</v>
      </c>
      <c r="B88" s="16">
        <f t="shared" si="16"/>
        <v>0.59295398324229209</v>
      </c>
      <c r="C88" s="16">
        <f t="shared" si="16"/>
        <v>0.28123139143142678</v>
      </c>
      <c r="D88" s="16">
        <f t="shared" si="16"/>
        <v>0.61409365636266355</v>
      </c>
      <c r="E88" s="17">
        <f t="shared" si="16"/>
        <v>0.57006886542375101</v>
      </c>
    </row>
    <row r="89" spans="1:6" x14ac:dyDescent="0.25">
      <c r="A89" s="14" t="s">
        <v>125</v>
      </c>
      <c r="B89" s="16">
        <f t="shared" si="16"/>
        <v>0.19335090241296166</v>
      </c>
      <c r="C89" s="16">
        <f t="shared" si="16"/>
        <v>0.17447332449575043</v>
      </c>
      <c r="D89" s="16">
        <f t="shared" si="16"/>
        <v>0.48279939443350733</v>
      </c>
      <c r="E89" s="17">
        <f t="shared" si="16"/>
        <v>0.43010487809936626</v>
      </c>
    </row>
    <row r="90" spans="1:6" ht="15.75" thickBot="1" x14ac:dyDescent="0.3">
      <c r="A90" s="15" t="s">
        <v>126</v>
      </c>
      <c r="B90" s="18">
        <f t="shared" si="16"/>
        <v>0.32392994474695669</v>
      </c>
      <c r="C90" s="18">
        <f t="shared" si="16"/>
        <v>0.26651685327167668</v>
      </c>
      <c r="D90" s="18">
        <f t="shared" si="16"/>
        <v>0.5416736847208985</v>
      </c>
      <c r="E90" s="19">
        <f t="shared" si="16"/>
        <v>0.51849862415080483</v>
      </c>
    </row>
    <row r="91" spans="1:6" ht="15.75" thickBot="1" x14ac:dyDescent="0.3"/>
    <row r="92" spans="1:6" x14ac:dyDescent="0.25">
      <c r="A92" s="65" t="s">
        <v>129</v>
      </c>
      <c r="B92" s="66"/>
      <c r="C92" s="66"/>
      <c r="D92" s="66"/>
      <c r="E92" s="71"/>
      <c r="F92" s="67"/>
    </row>
    <row r="93" spans="1:6" x14ac:dyDescent="0.25">
      <c r="A93" s="1"/>
      <c r="B93" s="12" t="s">
        <v>130</v>
      </c>
      <c r="C93" s="12" t="s">
        <v>131</v>
      </c>
      <c r="D93" s="12" t="s">
        <v>128</v>
      </c>
      <c r="E93" s="12" t="s">
        <v>132</v>
      </c>
      <c r="F93" s="13" t="s">
        <v>133</v>
      </c>
    </row>
    <row r="94" spans="1:6" x14ac:dyDescent="0.25">
      <c r="A94" s="20" t="s">
        <v>122</v>
      </c>
      <c r="B94" s="16">
        <f>(C70+E70)/(SUM(B70:E70))</f>
        <v>2.1314094879148347E-2</v>
      </c>
      <c r="C94" s="16">
        <v>0</v>
      </c>
      <c r="D94" s="16">
        <f>B94-C94</f>
        <v>2.1314094879148347E-2</v>
      </c>
      <c r="E94" s="16">
        <f>C70/SUM(B70:C70)</f>
        <v>1.0604153514708599E-2</v>
      </c>
      <c r="F94" s="17">
        <f>E70/SUM(D70:E70)</f>
        <v>2.5396091077627466E-2</v>
      </c>
    </row>
    <row r="95" spans="1:6" x14ac:dyDescent="0.25">
      <c r="A95" s="20" t="s">
        <v>123</v>
      </c>
      <c r="B95" s="16">
        <f t="shared" ref="B95:B98" si="17">(C71+E71)/(SUM(B71:E71))</f>
        <v>0.11405126816826294</v>
      </c>
      <c r="C95" s="16">
        <v>0.1</v>
      </c>
      <c r="D95" s="16">
        <f t="shared" ref="D95:D98" si="18">B95-C95</f>
        <v>1.4051268168262937E-2</v>
      </c>
      <c r="E95" s="16">
        <f t="shared" ref="E95:E98" si="19">C71/SUM(B71:C71)</f>
        <v>0.11122555993569429</v>
      </c>
      <c r="F95" s="17">
        <f t="shared" ref="F95:F98" si="20">E71/SUM(D71:E71)</f>
        <v>0.11503010885031577</v>
      </c>
    </row>
    <row r="96" spans="1:6" x14ac:dyDescent="0.25">
      <c r="A96" s="20" t="s">
        <v>124</v>
      </c>
      <c r="B96" s="16">
        <f t="shared" si="17"/>
        <v>0.23541517293717501</v>
      </c>
      <c r="C96" s="16">
        <v>0.25</v>
      </c>
      <c r="D96" s="16">
        <f t="shared" si="18"/>
        <v>-1.458482706282499E-2</v>
      </c>
      <c r="E96" s="16">
        <f t="shared" si="19"/>
        <v>0.21145440856519263</v>
      </c>
      <c r="F96" s="17">
        <f t="shared" si="20"/>
        <v>0.24485078106211924</v>
      </c>
    </row>
    <row r="97" spans="1:6" x14ac:dyDescent="0.25">
      <c r="A97" s="20" t="s">
        <v>125</v>
      </c>
      <c r="B97" s="16">
        <f t="shared" si="17"/>
        <v>0.49223487504643804</v>
      </c>
      <c r="C97" s="16">
        <v>0.5</v>
      </c>
      <c r="D97" s="16">
        <f t="shared" si="18"/>
        <v>-7.7651249535619637E-3</v>
      </c>
      <c r="E97" s="16">
        <f t="shared" si="19"/>
        <v>0.49601372903810165</v>
      </c>
      <c r="F97" s="17">
        <f t="shared" si="20"/>
        <v>0.49095498660374426</v>
      </c>
    </row>
    <row r="98" spans="1:6" ht="15.75" thickBot="1" x14ac:dyDescent="0.3">
      <c r="A98" s="21" t="s">
        <v>126</v>
      </c>
      <c r="B98" s="18">
        <f t="shared" si="17"/>
        <v>0.79633419603712485</v>
      </c>
      <c r="C98" s="18">
        <v>0.8</v>
      </c>
      <c r="D98" s="18">
        <f t="shared" si="18"/>
        <v>-3.6658039628751915E-3</v>
      </c>
      <c r="E98" s="18">
        <f t="shared" si="19"/>
        <v>0.79281212955058322</v>
      </c>
      <c r="F98" s="19">
        <f t="shared" si="20"/>
        <v>0.79756553883196479</v>
      </c>
    </row>
    <row r="99" spans="1:6" ht="15.75" thickBot="1" x14ac:dyDescent="0.3"/>
    <row r="100" spans="1:6" x14ac:dyDescent="0.25">
      <c r="A100" s="65" t="s">
        <v>134</v>
      </c>
      <c r="B100" s="66"/>
      <c r="C100" s="66"/>
      <c r="D100" s="66"/>
      <c r="E100" s="72"/>
    </row>
    <row r="101" spans="1:6" x14ac:dyDescent="0.25">
      <c r="A101" s="11"/>
      <c r="B101" s="12" t="s">
        <v>91</v>
      </c>
      <c r="C101" s="12" t="s">
        <v>93</v>
      </c>
      <c r="D101" s="12" t="s">
        <v>94</v>
      </c>
      <c r="E101" s="13" t="s">
        <v>96</v>
      </c>
    </row>
    <row r="102" spans="1:6" x14ac:dyDescent="0.25">
      <c r="A102" s="1" t="s">
        <v>25</v>
      </c>
      <c r="B102" s="4">
        <v>311.85741159366103</v>
      </c>
      <c r="C102" s="4">
        <v>295.96036163131998</v>
      </c>
      <c r="D102" s="4">
        <v>873.81382779269097</v>
      </c>
      <c r="E102" s="5">
        <v>849.29328606126296</v>
      </c>
    </row>
    <row r="103" spans="1:6" x14ac:dyDescent="0.25">
      <c r="A103" s="1" t="s">
        <v>26</v>
      </c>
      <c r="B103" s="4">
        <v>302.14892501967302</v>
      </c>
      <c r="C103" s="4">
        <v>271.51822540866198</v>
      </c>
      <c r="D103" s="4">
        <v>812.25141016500595</v>
      </c>
      <c r="E103" s="5">
        <v>803.72601887172698</v>
      </c>
    </row>
    <row r="104" spans="1:6" x14ac:dyDescent="0.25">
      <c r="A104" s="1" t="s">
        <v>27</v>
      </c>
      <c r="B104" s="4">
        <v>288.596346339447</v>
      </c>
      <c r="C104" s="4">
        <v>288.92508836353699</v>
      </c>
      <c r="D104" s="4">
        <v>831.06294225995703</v>
      </c>
      <c r="E104" s="5">
        <v>771.58062280372405</v>
      </c>
    </row>
    <row r="105" spans="1:6" x14ac:dyDescent="0.25">
      <c r="A105" s="1" t="s">
        <v>28</v>
      </c>
      <c r="B105" s="4">
        <v>320.70032510994298</v>
      </c>
      <c r="C105" s="4">
        <v>279.12776315024701</v>
      </c>
      <c r="D105" s="4">
        <v>892.38347909333197</v>
      </c>
      <c r="E105" s="5">
        <v>784.12551358463395</v>
      </c>
    </row>
    <row r="106" spans="1:6" x14ac:dyDescent="0.25">
      <c r="A106" s="1" t="s">
        <v>29</v>
      </c>
      <c r="B106" s="4">
        <v>336.92066105243902</v>
      </c>
      <c r="C106" s="4">
        <v>288.24445148672697</v>
      </c>
      <c r="D106" s="4">
        <v>909.75009094680502</v>
      </c>
      <c r="E106" s="5">
        <v>804.10210178075101</v>
      </c>
    </row>
    <row r="107" spans="1:6" x14ac:dyDescent="0.25">
      <c r="A107" s="1" t="s">
        <v>30</v>
      </c>
      <c r="B107" s="4">
        <v>299.91209370307899</v>
      </c>
      <c r="C107" s="4">
        <v>283.49536566662402</v>
      </c>
      <c r="D107" s="4">
        <v>842.44110607377797</v>
      </c>
      <c r="E107" s="5">
        <v>819.64220247810999</v>
      </c>
    </row>
    <row r="108" spans="1:6" x14ac:dyDescent="0.25">
      <c r="A108" s="1" t="s">
        <v>31</v>
      </c>
      <c r="B108" s="4">
        <v>328.85475962223001</v>
      </c>
      <c r="C108" s="4">
        <v>301.16558443632698</v>
      </c>
      <c r="D108" s="4">
        <v>939.82738784388903</v>
      </c>
      <c r="E108" s="5">
        <v>825.96500054708895</v>
      </c>
    </row>
    <row r="109" spans="1:6" x14ac:dyDescent="0.25">
      <c r="A109" s="1" t="s">
        <v>32</v>
      </c>
      <c r="B109" s="4">
        <v>305.50570908107801</v>
      </c>
      <c r="C109" s="4">
        <v>295.49136315082899</v>
      </c>
      <c r="D109" s="4">
        <v>855.60538738095102</v>
      </c>
      <c r="E109" s="5">
        <v>794.59654579617802</v>
      </c>
    </row>
    <row r="110" spans="1:6" ht="15.75" thickBot="1" x14ac:dyDescent="0.3">
      <c r="A110" s="6" t="s">
        <v>33</v>
      </c>
      <c r="B110" s="7">
        <v>311.99241914373101</v>
      </c>
      <c r="C110" s="7">
        <v>289.21242165283599</v>
      </c>
      <c r="D110" s="7">
        <v>853.62048866120494</v>
      </c>
      <c r="E110" s="8">
        <v>835.76093847468098</v>
      </c>
    </row>
    <row r="111" spans="1:6" ht="15.75" thickBot="1" x14ac:dyDescent="0.3"/>
    <row r="112" spans="1:6" x14ac:dyDescent="0.25">
      <c r="A112" s="65" t="s">
        <v>140</v>
      </c>
      <c r="B112" s="66"/>
      <c r="C112" s="66"/>
      <c r="D112" s="72"/>
      <c r="E112" s="27"/>
    </row>
    <row r="113" spans="1:5" x14ac:dyDescent="0.25">
      <c r="A113" s="11"/>
      <c r="B113" s="2" t="s">
        <v>136</v>
      </c>
      <c r="C113" s="12" t="s">
        <v>132</v>
      </c>
      <c r="D113" s="13" t="s">
        <v>133</v>
      </c>
      <c r="E113" s="28"/>
    </row>
    <row r="114" spans="1:5" x14ac:dyDescent="0.25">
      <c r="A114" s="1" t="s">
        <v>25</v>
      </c>
      <c r="B114" s="16">
        <f>(C102+E102)/SUM(B102:E102)</f>
        <v>0.49133013853903723</v>
      </c>
      <c r="C114" s="16">
        <f>C102/SUM(B102:C102)</f>
        <v>0.48692284870349062</v>
      </c>
      <c r="D114" s="17">
        <f>E102/SUM(D102:E102)</f>
        <v>0.49288478889841486</v>
      </c>
      <c r="E114" s="10"/>
    </row>
    <row r="115" spans="1:5" x14ac:dyDescent="0.25">
      <c r="A115" s="1" t="s">
        <v>26</v>
      </c>
      <c r="B115" s="16">
        <f t="shared" ref="B115:B122" si="21">(C103+E103)/SUM(B103:E103)</f>
        <v>0.49105880212900682</v>
      </c>
      <c r="C115" s="16">
        <f t="shared" ref="C115:C122" si="22">C103/SUM(B103:C103)</f>
        <v>0.4733027247698075</v>
      </c>
      <c r="D115" s="17">
        <f t="shared" ref="D115:D122" si="23">E103/SUM(D103:E103)</f>
        <v>0.49736215644473425</v>
      </c>
      <c r="E115" s="10"/>
    </row>
    <row r="116" spans="1:5" x14ac:dyDescent="0.25">
      <c r="A116" s="1" t="s">
        <v>27</v>
      </c>
      <c r="B116" s="16">
        <f t="shared" si="21"/>
        <v>0.48643369253279595</v>
      </c>
      <c r="C116" s="16">
        <f t="shared" si="22"/>
        <v>0.50028461456522311</v>
      </c>
      <c r="D116" s="17">
        <f t="shared" si="23"/>
        <v>0.48144243649901358</v>
      </c>
      <c r="E116" s="10"/>
    </row>
    <row r="117" spans="1:5" x14ac:dyDescent="0.25">
      <c r="A117" s="1" t="s">
        <v>28</v>
      </c>
      <c r="B117" s="16">
        <f t="shared" si="21"/>
        <v>0.46708955612877778</v>
      </c>
      <c r="C117" s="16">
        <f t="shared" si="22"/>
        <v>0.46534626939505463</v>
      </c>
      <c r="D117" s="17">
        <f t="shared" si="23"/>
        <v>0.46771327622413389</v>
      </c>
      <c r="E117" s="10"/>
    </row>
    <row r="118" spans="1:5" x14ac:dyDescent="0.25">
      <c r="A118" s="1" t="s">
        <v>29</v>
      </c>
      <c r="B118" s="16">
        <f t="shared" si="21"/>
        <v>0.46701088991854034</v>
      </c>
      <c r="C118" s="16">
        <f t="shared" si="22"/>
        <v>0.46106931705768966</v>
      </c>
      <c r="D118" s="17">
        <f t="shared" si="23"/>
        <v>0.46917820871182664</v>
      </c>
      <c r="E118" s="10"/>
    </row>
    <row r="119" spans="1:5" x14ac:dyDescent="0.25">
      <c r="A119" s="1" t="s">
        <v>30</v>
      </c>
      <c r="B119" s="16">
        <f t="shared" si="21"/>
        <v>0.49126791519423146</v>
      </c>
      <c r="C119" s="16">
        <f t="shared" si="22"/>
        <v>0.48593030670691872</v>
      </c>
      <c r="D119" s="17">
        <f t="shared" si="23"/>
        <v>0.49314146785592478</v>
      </c>
      <c r="E119" s="10"/>
    </row>
    <row r="120" spans="1:5" x14ac:dyDescent="0.25">
      <c r="A120" s="1" t="s">
        <v>31</v>
      </c>
      <c r="B120" s="16">
        <f t="shared" si="21"/>
        <v>0.47045855033544765</v>
      </c>
      <c r="C120" s="16">
        <f t="shared" si="22"/>
        <v>0.47802517375269915</v>
      </c>
      <c r="D120" s="17">
        <f t="shared" si="23"/>
        <v>0.46775884072063717</v>
      </c>
      <c r="E120" s="10"/>
    </row>
    <row r="121" spans="1:5" x14ac:dyDescent="0.25">
      <c r="A121" s="1" t="s">
        <v>32</v>
      </c>
      <c r="B121" s="16">
        <f t="shared" si="21"/>
        <v>0.48422547554783646</v>
      </c>
      <c r="C121" s="16">
        <f t="shared" si="22"/>
        <v>0.49166855680922128</v>
      </c>
      <c r="D121" s="17">
        <f t="shared" si="23"/>
        <v>0.48151473454302868</v>
      </c>
      <c r="E121" s="10"/>
    </row>
    <row r="122" spans="1:5" ht="15.75" thickBot="1" x14ac:dyDescent="0.3">
      <c r="A122" s="6" t="s">
        <v>33</v>
      </c>
      <c r="B122" s="18">
        <f t="shared" si="21"/>
        <v>0.49112900739728499</v>
      </c>
      <c r="C122" s="18">
        <f t="shared" si="22"/>
        <v>0.48105471218369383</v>
      </c>
      <c r="D122" s="19">
        <f t="shared" si="23"/>
        <v>0.49471417469742091</v>
      </c>
      <c r="E122" s="10"/>
    </row>
    <row r="123" spans="1:5" ht="15.75" thickBot="1" x14ac:dyDescent="0.3"/>
    <row r="124" spans="1:5" x14ac:dyDescent="0.25">
      <c r="A124" s="65" t="s">
        <v>135</v>
      </c>
      <c r="B124" s="66"/>
      <c r="C124" s="66"/>
      <c r="D124" s="66"/>
      <c r="E124" s="72"/>
    </row>
    <row r="125" spans="1:5" x14ac:dyDescent="0.25">
      <c r="A125" s="11"/>
      <c r="B125" s="12" t="s">
        <v>62</v>
      </c>
      <c r="C125" s="12" t="s">
        <v>92</v>
      </c>
      <c r="D125" s="12" t="s">
        <v>67</v>
      </c>
      <c r="E125" s="13" t="s">
        <v>95</v>
      </c>
    </row>
    <row r="126" spans="1:5" x14ac:dyDescent="0.25">
      <c r="A126" s="1" t="s">
        <v>25</v>
      </c>
      <c r="B126" s="4">
        <v>82.205025593395703</v>
      </c>
      <c r="C126" s="4">
        <v>3.8632549328586601</v>
      </c>
      <c r="D126" s="4">
        <v>480.895886908139</v>
      </c>
      <c r="E126" s="5">
        <v>4.2000971895688703</v>
      </c>
    </row>
    <row r="127" spans="1:5" x14ac:dyDescent="0.25">
      <c r="A127" s="1" t="s">
        <v>26</v>
      </c>
      <c r="B127" s="4">
        <v>100.637321072969</v>
      </c>
      <c r="C127" s="4">
        <v>4.0457541086655198</v>
      </c>
      <c r="D127" s="4">
        <v>583.70213139789303</v>
      </c>
      <c r="E127" s="5">
        <v>6.9989053299667301</v>
      </c>
    </row>
    <row r="128" spans="1:5" x14ac:dyDescent="0.25">
      <c r="A128" s="1" t="s">
        <v>27</v>
      </c>
      <c r="B128" s="4">
        <v>93.355710786372399</v>
      </c>
      <c r="C128" s="4">
        <v>3.0840156845986701</v>
      </c>
      <c r="D128" s="4">
        <v>524.73275756307305</v>
      </c>
      <c r="E128" s="5">
        <v>5.2869060072022602</v>
      </c>
    </row>
    <row r="129" spans="1:6" x14ac:dyDescent="0.25">
      <c r="A129" s="1" t="s">
        <v>28</v>
      </c>
      <c r="B129" s="4">
        <v>29.166431099747001</v>
      </c>
      <c r="C129" s="4">
        <v>68.663950571416706</v>
      </c>
      <c r="D129" s="4">
        <v>174.06837101968199</v>
      </c>
      <c r="E129" s="5">
        <v>174.30909178376999</v>
      </c>
    </row>
    <row r="130" spans="1:6" x14ac:dyDescent="0.25">
      <c r="A130" s="1" t="s">
        <v>29</v>
      </c>
      <c r="B130" s="4">
        <v>30.790854176553399</v>
      </c>
      <c r="C130" s="4">
        <v>82.033413177614506</v>
      </c>
      <c r="D130" s="4">
        <v>196.87987431751799</v>
      </c>
      <c r="E130" s="5">
        <v>185.287328913658</v>
      </c>
    </row>
    <row r="131" spans="1:6" x14ac:dyDescent="0.25">
      <c r="A131" s="1" t="s">
        <v>30</v>
      </c>
      <c r="B131" s="4">
        <v>26.602134970425201</v>
      </c>
      <c r="C131" s="4">
        <v>61.731223270493402</v>
      </c>
      <c r="D131" s="4">
        <v>176.110386654</v>
      </c>
      <c r="E131" s="5">
        <v>158.66910452177501</v>
      </c>
    </row>
    <row r="132" spans="1:6" x14ac:dyDescent="0.25">
      <c r="A132" s="1" t="s">
        <v>31</v>
      </c>
      <c r="B132" s="4">
        <v>24.292448111201999</v>
      </c>
      <c r="C132" s="4">
        <v>74.992914907822893</v>
      </c>
      <c r="D132" s="4">
        <v>140.76267300876501</v>
      </c>
      <c r="E132" s="5">
        <v>191.235287308279</v>
      </c>
    </row>
    <row r="133" spans="1:6" x14ac:dyDescent="0.25">
      <c r="A133" s="1" t="s">
        <v>32</v>
      </c>
      <c r="B133" s="4">
        <v>27.763450519751601</v>
      </c>
      <c r="C133" s="4">
        <v>83.285468034471407</v>
      </c>
      <c r="D133" s="4">
        <v>175.01585862492701</v>
      </c>
      <c r="E133" s="5">
        <v>238.80031749326301</v>
      </c>
    </row>
    <row r="134" spans="1:6" ht="15.75" thickBot="1" x14ac:dyDescent="0.3">
      <c r="A134" s="6" t="s">
        <v>33</v>
      </c>
      <c r="B134" s="7">
        <v>27.110904914511501</v>
      </c>
      <c r="C134" s="7">
        <v>86.543215429977195</v>
      </c>
      <c r="D134" s="7">
        <v>177.968706002396</v>
      </c>
      <c r="E134" s="8">
        <v>209.35731078911999</v>
      </c>
    </row>
    <row r="136" spans="1:6" ht="15.75" thickBot="1" x14ac:dyDescent="0.3"/>
    <row r="137" spans="1:6" x14ac:dyDescent="0.25">
      <c r="A137" s="22"/>
      <c r="B137" s="23" t="s">
        <v>136</v>
      </c>
      <c r="C137" s="24" t="s">
        <v>132</v>
      </c>
      <c r="D137" s="25" t="s">
        <v>133</v>
      </c>
    </row>
    <row r="138" spans="1:6" x14ac:dyDescent="0.25">
      <c r="A138" s="1" t="s">
        <v>25</v>
      </c>
      <c r="B138" s="16">
        <f>(C126+E126)/SUM(B126:E126)</f>
        <v>1.4117396030958284E-2</v>
      </c>
      <c r="C138" s="16">
        <f>C126/SUM(B126:C126)</f>
        <v>4.48859313702707E-2</v>
      </c>
      <c r="D138" s="17">
        <f>E126/SUM(D126:E126)</f>
        <v>8.6582806851744389E-3</v>
      </c>
    </row>
    <row r="139" spans="1:6" x14ac:dyDescent="0.25">
      <c r="A139" s="1" t="s">
        <v>26</v>
      </c>
      <c r="B139" s="16">
        <f t="shared" ref="B139:B146" si="24">(C127+E127)/SUM(B127:E127)</f>
        <v>1.588281821438816E-2</v>
      </c>
      <c r="C139" s="16">
        <f t="shared" ref="C139:C146" si="25">C127/SUM(B127:C127)</f>
        <v>3.8647642913104852E-2</v>
      </c>
      <c r="D139" s="17">
        <f t="shared" ref="D139:D146" si="26">E127/SUM(D127:E127)</f>
        <v>1.1848473076561021E-2</v>
      </c>
    </row>
    <row r="140" spans="1:6" x14ac:dyDescent="0.25">
      <c r="A140" s="1" t="s">
        <v>27</v>
      </c>
      <c r="B140" s="16">
        <f t="shared" si="24"/>
        <v>1.3362273476736911E-2</v>
      </c>
      <c r="C140" s="16">
        <f t="shared" si="25"/>
        <v>3.1978685521541553E-2</v>
      </c>
      <c r="D140" s="17">
        <f t="shared" si="26"/>
        <v>9.9749242727883609E-3</v>
      </c>
    </row>
    <row r="141" spans="1:6" x14ac:dyDescent="0.25">
      <c r="A141" s="1" t="s">
        <v>28</v>
      </c>
      <c r="B141" s="16">
        <f t="shared" si="24"/>
        <v>0.54452884538879764</v>
      </c>
      <c r="C141" s="16">
        <f t="shared" si="25"/>
        <v>0.70186734834804343</v>
      </c>
      <c r="D141" s="17">
        <f t="shared" si="26"/>
        <v>0.50034548842819926</v>
      </c>
      <c r="F141" s="29"/>
    </row>
    <row r="142" spans="1:6" x14ac:dyDescent="0.25">
      <c r="A142" s="1" t="s">
        <v>29</v>
      </c>
      <c r="B142" s="16">
        <f t="shared" si="24"/>
        <v>0.54005120891306835</v>
      </c>
      <c r="C142" s="16">
        <f t="shared" si="25"/>
        <v>0.72709014737142064</v>
      </c>
      <c r="D142" s="17">
        <f t="shared" si="26"/>
        <v>0.48483314985450543</v>
      </c>
    </row>
    <row r="143" spans="1:6" x14ac:dyDescent="0.25">
      <c r="A143" s="1" t="s">
        <v>30</v>
      </c>
      <c r="B143" s="16">
        <f t="shared" si="24"/>
        <v>0.52090199599495468</v>
      </c>
      <c r="C143" s="16">
        <f t="shared" si="25"/>
        <v>0.69884383996959476</v>
      </c>
      <c r="D143" s="17">
        <f t="shared" si="26"/>
        <v>0.47395108931110203</v>
      </c>
    </row>
    <row r="144" spans="1:6" x14ac:dyDescent="0.25">
      <c r="A144" s="1" t="s">
        <v>31</v>
      </c>
      <c r="B144" s="16">
        <f t="shared" si="24"/>
        <v>0.61729305959889591</v>
      </c>
      <c r="C144" s="16">
        <f t="shared" si="25"/>
        <v>0.7553269951125916</v>
      </c>
      <c r="D144" s="17">
        <f t="shared" si="26"/>
        <v>0.57601344034058943</v>
      </c>
      <c r="F144" s="29"/>
    </row>
    <row r="145" spans="1:5" x14ac:dyDescent="0.25">
      <c r="A145" s="1" t="s">
        <v>32</v>
      </c>
      <c r="B145" s="16">
        <f t="shared" si="24"/>
        <v>0.6136544205302118</v>
      </c>
      <c r="C145" s="16">
        <f t="shared" si="25"/>
        <v>0.74998900591548534</v>
      </c>
      <c r="D145" s="17">
        <f t="shared" si="26"/>
        <v>0.5770685905353764</v>
      </c>
    </row>
    <row r="146" spans="1:5" ht="15.75" thickBot="1" x14ac:dyDescent="0.3">
      <c r="A146" s="6" t="s">
        <v>33</v>
      </c>
      <c r="B146" s="18">
        <f t="shared" si="24"/>
        <v>0.59064322971105521</v>
      </c>
      <c r="C146" s="18">
        <f t="shared" si="25"/>
        <v>0.76146131057688349</v>
      </c>
      <c r="D146" s="19">
        <f t="shared" si="26"/>
        <v>0.54051961839116447</v>
      </c>
    </row>
    <row r="147" spans="1:5" ht="15.75" thickBot="1" x14ac:dyDescent="0.3"/>
    <row r="148" spans="1:5" x14ac:dyDescent="0.25">
      <c r="A148" s="65" t="s">
        <v>134</v>
      </c>
      <c r="B148" s="66"/>
      <c r="C148" s="66"/>
      <c r="D148" s="66"/>
      <c r="E148" s="72"/>
    </row>
    <row r="149" spans="1:5" x14ac:dyDescent="0.25">
      <c r="A149" s="11"/>
      <c r="B149" s="12" t="s">
        <v>91</v>
      </c>
      <c r="C149" s="12" t="s">
        <v>93</v>
      </c>
      <c r="D149" s="12" t="s">
        <v>94</v>
      </c>
      <c r="E149" s="13" t="s">
        <v>96</v>
      </c>
    </row>
    <row r="150" spans="1:5" x14ac:dyDescent="0.25">
      <c r="A150" s="11" t="s">
        <v>17</v>
      </c>
      <c r="B150" s="4">
        <v>159.27109922306701</v>
      </c>
      <c r="C150" s="4">
        <v>155.618204931462</v>
      </c>
      <c r="D150" s="4">
        <v>479.330616201086</v>
      </c>
      <c r="E150" s="5">
        <v>461.71272336054102</v>
      </c>
    </row>
    <row r="151" spans="1:5" x14ac:dyDescent="0.25">
      <c r="A151" s="11" t="s">
        <v>18</v>
      </c>
      <c r="B151" s="4">
        <v>160.25047322432101</v>
      </c>
      <c r="C151" s="4">
        <v>148.13870108749299</v>
      </c>
      <c r="D151" s="4">
        <v>492.409810973079</v>
      </c>
      <c r="E151" s="5">
        <v>471.29312556634699</v>
      </c>
    </row>
    <row r="152" spans="1:5" x14ac:dyDescent="0.25">
      <c r="A152" s="11" t="s">
        <v>19</v>
      </c>
      <c r="B152" s="4">
        <v>152.03492683094601</v>
      </c>
      <c r="C152" s="4">
        <v>152.19807184400301</v>
      </c>
      <c r="D152" s="4">
        <v>459.81247009875602</v>
      </c>
      <c r="E152" s="5">
        <v>453.96970694123098</v>
      </c>
    </row>
    <row r="153" spans="1:5" x14ac:dyDescent="0.25">
      <c r="A153" s="11" t="s">
        <v>162</v>
      </c>
      <c r="B153" s="4"/>
      <c r="C153" s="4">
        <v>1.62549426252772</v>
      </c>
      <c r="D153" s="4">
        <v>0.38615878462055397</v>
      </c>
      <c r="E153" s="5">
        <v>1.66448584409318</v>
      </c>
    </row>
    <row r="154" spans="1:5" x14ac:dyDescent="0.25">
      <c r="A154" s="11" t="s">
        <v>163</v>
      </c>
      <c r="B154" s="4">
        <v>9.4122047594056593</v>
      </c>
      <c r="C154" s="4">
        <v>12.176826467119801</v>
      </c>
      <c r="D154" s="4">
        <v>15.8103158927177</v>
      </c>
      <c r="E154" s="5">
        <v>16.682724493622</v>
      </c>
    </row>
    <row r="155" spans="1:5" x14ac:dyDescent="0.25">
      <c r="A155" s="11" t="s">
        <v>164</v>
      </c>
      <c r="B155" s="4">
        <v>29.8785674846077</v>
      </c>
      <c r="C155" s="4">
        <v>30.424950456813601</v>
      </c>
      <c r="D155" s="4">
        <v>38.264699019960602</v>
      </c>
      <c r="E155" s="5">
        <v>36.250533832625997</v>
      </c>
    </row>
    <row r="156" spans="1:5" x14ac:dyDescent="0.25">
      <c r="A156" s="11" t="s">
        <v>165</v>
      </c>
      <c r="B156" s="4">
        <v>59.4632417638527</v>
      </c>
      <c r="C156" s="4">
        <v>70.539355240557398</v>
      </c>
      <c r="D156" s="4">
        <v>75.108804684546399</v>
      </c>
      <c r="E156" s="5">
        <v>76.756835653506599</v>
      </c>
    </row>
    <row r="157" spans="1:5" x14ac:dyDescent="0.25">
      <c r="A157" s="11" t="s">
        <v>166</v>
      </c>
      <c r="B157" s="4">
        <v>843.49200264386195</v>
      </c>
      <c r="C157" s="4">
        <v>839.00016906156998</v>
      </c>
      <c r="D157" s="4">
        <v>835.42788804353302</v>
      </c>
      <c r="E157" s="5">
        <v>835.42507310947803</v>
      </c>
    </row>
    <row r="158" spans="1:5" ht="15.75" thickBot="1" x14ac:dyDescent="0.3">
      <c r="A158" s="26" t="s">
        <v>167</v>
      </c>
      <c r="B158" s="7">
        <v>8332.5509472652102</v>
      </c>
      <c r="C158" s="7">
        <v>8332.9358806847704</v>
      </c>
      <c r="D158" s="7">
        <v>8333.2249217795597</v>
      </c>
      <c r="E158" s="8">
        <v>8333.2163948449506</v>
      </c>
    </row>
    <row r="159" spans="1:5" ht="15.75" thickBot="1" x14ac:dyDescent="0.3">
      <c r="A159" s="10"/>
      <c r="B159" s="10"/>
      <c r="C159" s="10"/>
      <c r="D159" s="10"/>
      <c r="E159" s="10"/>
    </row>
    <row r="160" spans="1:5" x14ac:dyDescent="0.25">
      <c r="A160" s="65" t="s">
        <v>140</v>
      </c>
      <c r="B160" s="66"/>
      <c r="C160" s="66"/>
      <c r="D160" s="72"/>
    </row>
    <row r="161" spans="1:5" x14ac:dyDescent="0.25">
      <c r="A161" s="11"/>
      <c r="B161" s="2" t="s">
        <v>136</v>
      </c>
      <c r="C161" s="12" t="s">
        <v>132</v>
      </c>
      <c r="D161" s="13" t="s">
        <v>133</v>
      </c>
    </row>
    <row r="162" spans="1:5" x14ac:dyDescent="0.25">
      <c r="A162" s="36" t="s">
        <v>17</v>
      </c>
      <c r="B162" s="16">
        <f t="shared" ref="B162:B170" si="27">(C150+E150)/SUM(B150:E150)</f>
        <v>0.49153187583801777</v>
      </c>
      <c r="C162" s="16">
        <f t="shared" ref="C162:C170" si="28">C150/SUM(B150:C150)</f>
        <v>0.49419971678394581</v>
      </c>
      <c r="D162" s="17">
        <f t="shared" ref="D162:D170" si="29">E150/SUM(D150:E150)</f>
        <v>0.49063917032304161</v>
      </c>
    </row>
    <row r="163" spans="1:5" x14ac:dyDescent="0.25">
      <c r="A163" s="36" t="s">
        <v>18</v>
      </c>
      <c r="B163" s="16">
        <f t="shared" si="27"/>
        <v>0.48693944516277016</v>
      </c>
      <c r="C163" s="16">
        <f t="shared" si="28"/>
        <v>0.48036284483095737</v>
      </c>
      <c r="D163" s="17">
        <f t="shared" si="29"/>
        <v>0.48904398616727257</v>
      </c>
    </row>
    <row r="164" spans="1:5" x14ac:dyDescent="0.25">
      <c r="A164" s="36" t="s">
        <v>19</v>
      </c>
      <c r="B164" s="16">
        <f t="shared" si="27"/>
        <v>0.49766849450741268</v>
      </c>
      <c r="C164" s="16">
        <f t="shared" si="28"/>
        <v>0.50026812511096352</v>
      </c>
      <c r="D164" s="17">
        <f t="shared" si="29"/>
        <v>0.49680297815807073</v>
      </c>
    </row>
    <row r="165" spans="1:5" x14ac:dyDescent="0.25">
      <c r="A165" s="11" t="s">
        <v>162</v>
      </c>
      <c r="B165" s="16">
        <f t="shared" si="27"/>
        <v>0.89495533328716381</v>
      </c>
      <c r="C165" s="16">
        <f t="shared" si="28"/>
        <v>1</v>
      </c>
      <c r="D165" s="17">
        <f t="shared" si="29"/>
        <v>0.81168907610151253</v>
      </c>
    </row>
    <row r="166" spans="1:5" x14ac:dyDescent="0.25">
      <c r="A166" s="11" t="s">
        <v>163</v>
      </c>
      <c r="B166" s="16">
        <f t="shared" si="27"/>
        <v>0.53362510162936561</v>
      </c>
      <c r="C166" s="16">
        <f t="shared" si="28"/>
        <v>0.56402838734878891</v>
      </c>
      <c r="D166" s="17">
        <f t="shared" si="29"/>
        <v>0.51342454554162109</v>
      </c>
    </row>
    <row r="167" spans="1:5" x14ac:dyDescent="0.25">
      <c r="A167" s="11" t="s">
        <v>164</v>
      </c>
      <c r="B167" s="16">
        <f t="shared" si="27"/>
        <v>0.49455646115067714</v>
      </c>
      <c r="C167" s="16">
        <f t="shared" si="28"/>
        <v>0.5045302744421698</v>
      </c>
      <c r="D167" s="17">
        <f t="shared" si="29"/>
        <v>0.48648487624457126</v>
      </c>
    </row>
    <row r="168" spans="1:5" x14ac:dyDescent="0.25">
      <c r="A168" s="11" t="s">
        <v>165</v>
      </c>
      <c r="B168" s="16">
        <f t="shared" si="27"/>
        <v>0.52257108598973745</v>
      </c>
      <c r="C168" s="16">
        <f t="shared" si="28"/>
        <v>0.54259958543877773</v>
      </c>
      <c r="D168" s="17">
        <f t="shared" si="29"/>
        <v>0.50542595074597418</v>
      </c>
    </row>
    <row r="169" spans="1:5" x14ac:dyDescent="0.25">
      <c r="A169" s="11" t="s">
        <v>166</v>
      </c>
      <c r="B169" s="16">
        <f t="shared" si="27"/>
        <v>0.49932982613803972</v>
      </c>
      <c r="C169" s="16">
        <f t="shared" si="28"/>
        <v>0.49866512496823717</v>
      </c>
      <c r="D169" s="17">
        <f t="shared" si="29"/>
        <v>0.4999991576356147</v>
      </c>
    </row>
    <row r="170" spans="1:5" ht="15.75" thickBot="1" x14ac:dyDescent="0.3">
      <c r="A170" s="26" t="s">
        <v>167</v>
      </c>
      <c r="B170" s="18">
        <f t="shared" si="27"/>
        <v>0.5000056463352992</v>
      </c>
      <c r="C170" s="18">
        <f t="shared" si="28"/>
        <v>0.50001154882013155</v>
      </c>
      <c r="D170" s="19">
        <f t="shared" si="29"/>
        <v>0.4999997441885029</v>
      </c>
    </row>
    <row r="171" spans="1:5" ht="15.75" thickBot="1" x14ac:dyDescent="0.3"/>
    <row r="172" spans="1:5" x14ac:dyDescent="0.25">
      <c r="A172" s="65" t="s">
        <v>135</v>
      </c>
      <c r="B172" s="66"/>
      <c r="C172" s="66"/>
      <c r="D172" s="66"/>
      <c r="E172" s="72"/>
    </row>
    <row r="173" spans="1:5" x14ac:dyDescent="0.25">
      <c r="A173" s="11"/>
      <c r="B173" s="12" t="s">
        <v>62</v>
      </c>
      <c r="C173" s="12" t="s">
        <v>92</v>
      </c>
      <c r="D173" s="12" t="s">
        <v>67</v>
      </c>
      <c r="E173" s="13" t="s">
        <v>95</v>
      </c>
    </row>
    <row r="174" spans="1:5" x14ac:dyDescent="0.25">
      <c r="A174" s="11" t="s">
        <v>168</v>
      </c>
      <c r="B174" s="4">
        <v>55.683032605992999</v>
      </c>
      <c r="C174" s="4">
        <v>53.232239343215397</v>
      </c>
      <c r="D174" s="4">
        <v>382.03991344906899</v>
      </c>
      <c r="E174" s="5">
        <v>155.53874629893301</v>
      </c>
    </row>
    <row r="175" spans="1:5" x14ac:dyDescent="0.25">
      <c r="A175" s="11" t="s">
        <v>169</v>
      </c>
      <c r="B175" s="4">
        <v>60.721358851450901</v>
      </c>
      <c r="C175" s="4">
        <v>53.6958156922801</v>
      </c>
      <c r="D175" s="4">
        <v>393.20064625176599</v>
      </c>
      <c r="E175" s="5">
        <v>159.404256419614</v>
      </c>
    </row>
    <row r="176" spans="1:5" x14ac:dyDescent="0.25">
      <c r="A176" s="11" t="s">
        <v>170</v>
      </c>
      <c r="B176" s="4">
        <v>47.190969780597499</v>
      </c>
      <c r="C176" s="4">
        <v>58.7628584011401</v>
      </c>
      <c r="D176" s="4">
        <v>321.79223160608501</v>
      </c>
      <c r="E176" s="5">
        <v>177.333903012327</v>
      </c>
    </row>
    <row r="177" spans="1:5" x14ac:dyDescent="0.25">
      <c r="A177" s="11" t="s">
        <v>171</v>
      </c>
      <c r="B177" s="4">
        <v>51.007841243169302</v>
      </c>
      <c r="C177" s="4">
        <v>53.935363106901598</v>
      </c>
      <c r="D177" s="4">
        <v>331.56409730900202</v>
      </c>
      <c r="E177" s="5">
        <v>171.660908571454</v>
      </c>
    </row>
    <row r="178" spans="1:5" x14ac:dyDescent="0.25">
      <c r="A178" s="11" t="s">
        <v>172</v>
      </c>
      <c r="B178" s="4">
        <v>53.7189030296948</v>
      </c>
      <c r="C178" s="4">
        <v>48.3615332912523</v>
      </c>
      <c r="D178" s="4">
        <v>356.95474837762299</v>
      </c>
      <c r="E178" s="5">
        <v>181.01040484378501</v>
      </c>
    </row>
    <row r="179" spans="1:5" x14ac:dyDescent="0.25">
      <c r="A179" s="11" t="s">
        <v>173</v>
      </c>
      <c r="B179" s="4">
        <v>53.512532089518601</v>
      </c>
      <c r="C179" s="4">
        <v>53.978105485650403</v>
      </c>
      <c r="D179" s="4">
        <v>345.87896855448201</v>
      </c>
      <c r="E179" s="5">
        <v>167.91308212757701</v>
      </c>
    </row>
    <row r="180" spans="1:5" x14ac:dyDescent="0.25">
      <c r="A180" s="11" t="s">
        <v>174</v>
      </c>
      <c r="B180" s="4">
        <v>56.2993663040237</v>
      </c>
      <c r="C180" s="4">
        <v>54.124157444762098</v>
      </c>
      <c r="D180" s="4">
        <v>358.04085736904199</v>
      </c>
      <c r="E180" s="5">
        <v>181.705920185651</v>
      </c>
    </row>
    <row r="181" spans="1:5" x14ac:dyDescent="0.25">
      <c r="A181" s="11" t="s">
        <v>175</v>
      </c>
      <c r="B181" s="4">
        <v>49.295015131662502</v>
      </c>
      <c r="C181" s="4">
        <v>57.479120125259399</v>
      </c>
      <c r="D181" s="4">
        <v>362.66227336484002</v>
      </c>
      <c r="E181" s="5">
        <v>174.58829850695199</v>
      </c>
    </row>
    <row r="182" spans="1:5" ht="15.75" thickBot="1" x14ac:dyDescent="0.3">
      <c r="A182" s="26" t="s">
        <v>176</v>
      </c>
      <c r="B182" s="7">
        <v>46.625950784292399</v>
      </c>
      <c r="C182" s="7">
        <v>48.609250324383503</v>
      </c>
      <c r="D182" s="7">
        <v>342.47291768365102</v>
      </c>
      <c r="E182" s="8">
        <v>160.460926439513</v>
      </c>
    </row>
    <row r="184" spans="1:5" ht="15.75" thickBot="1" x14ac:dyDescent="0.3">
      <c r="B184" s="29">
        <f>AVERAGE(B186:B188)</f>
        <v>0.34419959578605569</v>
      </c>
      <c r="C184" s="29">
        <f t="shared" ref="C184:D184" si="30">AVERAGE(C186:C188)</f>
        <v>0.50421860467242663</v>
      </c>
      <c r="D184" s="29">
        <f t="shared" si="30"/>
        <v>0.3110268488576407</v>
      </c>
    </row>
    <row r="185" spans="1:5" x14ac:dyDescent="0.25">
      <c r="A185" s="22"/>
      <c r="B185" s="23" t="s">
        <v>136</v>
      </c>
      <c r="C185" s="24" t="s">
        <v>132</v>
      </c>
      <c r="D185" s="25" t="s">
        <v>133</v>
      </c>
    </row>
    <row r="186" spans="1:5" x14ac:dyDescent="0.25">
      <c r="A186" s="11" t="s">
        <v>168</v>
      </c>
      <c r="B186" s="16">
        <f t="shared" ref="B186:B194" si="31">(C174+E174)/SUM(B174:E174)</f>
        <v>0.3229279895854113</v>
      </c>
      <c r="C186" s="16">
        <f t="shared" ref="C186:C194" si="32">C174/SUM(B174:C174)</f>
        <v>0.48874908348977675</v>
      </c>
      <c r="D186" s="17">
        <f t="shared" ref="D186:D194" si="33">E174/SUM(D174:E174)</f>
        <v>0.28933206978834336</v>
      </c>
      <c r="E186" s="29"/>
    </row>
    <row r="187" spans="1:5" x14ac:dyDescent="0.25">
      <c r="A187" s="11" t="s">
        <v>169</v>
      </c>
      <c r="B187" s="16">
        <f t="shared" si="31"/>
        <v>0.31947978843760289</v>
      </c>
      <c r="C187" s="16">
        <f t="shared" si="32"/>
        <v>0.46929856384241692</v>
      </c>
      <c r="D187" s="17">
        <f t="shared" si="33"/>
        <v>0.28845972167280542</v>
      </c>
    </row>
    <row r="188" spans="1:5" x14ac:dyDescent="0.25">
      <c r="A188" s="11" t="s">
        <v>170</v>
      </c>
      <c r="B188" s="16">
        <f t="shared" si="31"/>
        <v>0.39019100933515283</v>
      </c>
      <c r="C188" s="16">
        <f t="shared" si="32"/>
        <v>0.55460816668508606</v>
      </c>
      <c r="D188" s="17">
        <f t="shared" si="33"/>
        <v>0.35528875511177332</v>
      </c>
    </row>
    <row r="189" spans="1:5" x14ac:dyDescent="0.25">
      <c r="A189" s="11" t="s">
        <v>171</v>
      </c>
      <c r="B189" s="16">
        <f t="shared" si="31"/>
        <v>0.37094387355899949</v>
      </c>
      <c r="C189" s="16">
        <f t="shared" si="32"/>
        <v>0.51394812499705378</v>
      </c>
      <c r="D189" s="17">
        <f t="shared" si="33"/>
        <v>0.34112157894680023</v>
      </c>
    </row>
    <row r="190" spans="1:5" x14ac:dyDescent="0.25">
      <c r="A190" s="11" t="s">
        <v>172</v>
      </c>
      <c r="B190" s="16">
        <f t="shared" si="31"/>
        <v>0.35836812546281682</v>
      </c>
      <c r="C190" s="16">
        <f t="shared" si="32"/>
        <v>0.47375907700081432</v>
      </c>
      <c r="D190" s="17">
        <f t="shared" si="33"/>
        <v>0.33647236026324434</v>
      </c>
    </row>
    <row r="191" spans="1:5" x14ac:dyDescent="0.25">
      <c r="A191" s="11" t="s">
        <v>173</v>
      </c>
      <c r="B191" s="16">
        <f t="shared" si="31"/>
        <v>0.35715012152625503</v>
      </c>
      <c r="C191" s="16">
        <f t="shared" si="32"/>
        <v>0.50216564626759341</v>
      </c>
      <c r="D191" s="17">
        <f t="shared" si="33"/>
        <v>0.32681136639749953</v>
      </c>
    </row>
    <row r="192" spans="1:5" x14ac:dyDescent="0.25">
      <c r="A192" s="11" t="s">
        <v>174</v>
      </c>
      <c r="B192" s="16">
        <f t="shared" si="31"/>
        <v>0.3627204705561215</v>
      </c>
      <c r="C192" s="16">
        <f t="shared" si="32"/>
        <v>0.49015060928407694</v>
      </c>
      <c r="D192" s="17">
        <f t="shared" si="33"/>
        <v>0.3366503103712159</v>
      </c>
    </row>
    <row r="193" spans="1:5" x14ac:dyDescent="0.25">
      <c r="A193" s="11" t="s">
        <v>175</v>
      </c>
      <c r="B193" s="16">
        <f t="shared" si="31"/>
        <v>0.36033931006598902</v>
      </c>
      <c r="C193" s="16">
        <f t="shared" si="32"/>
        <v>0.53832437965385593</v>
      </c>
      <c r="D193" s="17">
        <f t="shared" si="33"/>
        <v>0.32496624042424521</v>
      </c>
    </row>
    <row r="194" spans="1:5" ht="15.75" thickBot="1" x14ac:dyDescent="0.3">
      <c r="A194" s="26" t="s">
        <v>176</v>
      </c>
      <c r="B194" s="18">
        <f t="shared" si="31"/>
        <v>0.34951687726145136</v>
      </c>
      <c r="C194" s="18">
        <f t="shared" si="32"/>
        <v>0.51041263900848954</v>
      </c>
      <c r="D194" s="19">
        <f t="shared" si="33"/>
        <v>0.31904976830355752</v>
      </c>
    </row>
    <row r="195" spans="1:5" ht="15.75" thickBot="1" x14ac:dyDescent="0.3">
      <c r="B195" s="29"/>
      <c r="C195" s="29"/>
      <c r="D195" s="29"/>
    </row>
    <row r="196" spans="1:5" x14ac:dyDescent="0.25">
      <c r="A196" s="65" t="s">
        <v>134</v>
      </c>
      <c r="B196" s="66"/>
      <c r="C196" s="66"/>
      <c r="D196" s="66"/>
      <c r="E196" s="72"/>
    </row>
    <row r="197" spans="1:5" x14ac:dyDescent="0.25">
      <c r="A197" s="11"/>
      <c r="B197" s="12" t="s">
        <v>91</v>
      </c>
      <c r="C197" s="12" t="s">
        <v>93</v>
      </c>
      <c r="D197" s="12" t="s">
        <v>94</v>
      </c>
      <c r="E197" s="13" t="s">
        <v>96</v>
      </c>
    </row>
    <row r="198" spans="1:5" x14ac:dyDescent="0.25">
      <c r="A198" s="11" t="s">
        <v>177</v>
      </c>
      <c r="B198" s="4">
        <v>1.2734677509798</v>
      </c>
      <c r="C198" s="4">
        <v>2.1243357869219501</v>
      </c>
      <c r="D198" s="4">
        <v>0.44714621119076797</v>
      </c>
      <c r="E198" s="5">
        <v>4.3190722594531596</v>
      </c>
    </row>
    <row r="199" spans="1:5" x14ac:dyDescent="0.25">
      <c r="A199" s="11" t="s">
        <v>178</v>
      </c>
      <c r="B199" s="4">
        <v>16.298741507213201</v>
      </c>
      <c r="C199" s="4">
        <v>18.3516785777385</v>
      </c>
      <c r="D199" s="4">
        <v>18.634304608933999</v>
      </c>
      <c r="E199" s="5">
        <v>25.945499155207798</v>
      </c>
    </row>
    <row r="200" spans="1:5" x14ac:dyDescent="0.25">
      <c r="A200" s="11" t="s">
        <v>179</v>
      </c>
      <c r="B200" s="4">
        <v>42.9262712313162</v>
      </c>
      <c r="C200" s="4">
        <v>43.222833066022801</v>
      </c>
      <c r="D200" s="4">
        <v>50.742777171090502</v>
      </c>
      <c r="E200" s="5">
        <v>56.352568468474303</v>
      </c>
    </row>
    <row r="201" spans="1:5" x14ac:dyDescent="0.25">
      <c r="A201" s="11" t="s">
        <v>180</v>
      </c>
      <c r="B201" s="4">
        <v>89.449423093475701</v>
      </c>
      <c r="C201" s="4">
        <v>85.202433839313997</v>
      </c>
      <c r="D201" s="4">
        <v>92.2267112704168</v>
      </c>
      <c r="E201" s="5">
        <v>97.750011510880199</v>
      </c>
    </row>
    <row r="202" spans="1:5" x14ac:dyDescent="0.25">
      <c r="A202" s="11" t="s">
        <v>181</v>
      </c>
      <c r="B202" s="4">
        <v>1004.15004873235</v>
      </c>
      <c r="C202" s="4">
        <v>1005.1828514165099</v>
      </c>
      <c r="D202" s="4">
        <v>1001.54277277049</v>
      </c>
      <c r="E202" s="5">
        <v>999.25881967561099</v>
      </c>
    </row>
    <row r="203" spans="1:5" ht="15.75" thickBot="1" x14ac:dyDescent="0.3">
      <c r="A203" s="26" t="s">
        <v>182</v>
      </c>
      <c r="B203" s="7">
        <v>9999.7193121057699</v>
      </c>
      <c r="C203" s="7">
        <v>9999.6461435566907</v>
      </c>
      <c r="D203" s="7">
        <v>9999.9225271429696</v>
      </c>
      <c r="E203" s="8">
        <v>10000.0534736638</v>
      </c>
    </row>
    <row r="204" spans="1:5" ht="15.75" thickBot="1" x14ac:dyDescent="0.3">
      <c r="A204" s="10"/>
      <c r="B204" s="10"/>
      <c r="C204" s="10"/>
      <c r="D204" s="10"/>
      <c r="E204" s="10"/>
    </row>
    <row r="205" spans="1:5" x14ac:dyDescent="0.25">
      <c r="A205" s="65" t="s">
        <v>140</v>
      </c>
      <c r="B205" s="66"/>
      <c r="C205" s="66"/>
      <c r="D205" s="72"/>
    </row>
    <row r="206" spans="1:5" x14ac:dyDescent="0.25">
      <c r="A206" s="11"/>
      <c r="B206" s="2" t="s">
        <v>136</v>
      </c>
      <c r="C206" s="12" t="s">
        <v>132</v>
      </c>
      <c r="D206" s="13" t="s">
        <v>133</v>
      </c>
    </row>
    <row r="207" spans="1:5" x14ac:dyDescent="0.25">
      <c r="A207" s="11" t="s">
        <v>177</v>
      </c>
      <c r="B207" s="16">
        <f t="shared" ref="B207:B212" si="34">(C198+E198)/SUM(B198:E198)</f>
        <v>0.78924432585194915</v>
      </c>
      <c r="C207" s="16">
        <f t="shared" ref="C207:C212" si="35">C198/SUM(B198:C198)</f>
        <v>0.62520853934768505</v>
      </c>
      <c r="D207" s="17">
        <f t="shared" ref="D207:D212" si="36">E198/SUM(D198:E198)</f>
        <v>0.90618428132389883</v>
      </c>
    </row>
    <row r="208" spans="1:5" x14ac:dyDescent="0.25">
      <c r="A208" s="11" t="s">
        <v>178</v>
      </c>
      <c r="B208" s="16">
        <f t="shared" si="34"/>
        <v>0.55909444124905261</v>
      </c>
      <c r="C208" s="16">
        <f t="shared" si="35"/>
        <v>0.52962355240560077</v>
      </c>
      <c r="D208" s="17">
        <f t="shared" si="36"/>
        <v>0.58200119705500619</v>
      </c>
    </row>
    <row r="209" spans="1:5" x14ac:dyDescent="0.25">
      <c r="A209" s="11" t="s">
        <v>179</v>
      </c>
      <c r="B209" s="16">
        <f t="shared" si="34"/>
        <v>0.51528207701183371</v>
      </c>
      <c r="C209" s="16">
        <f t="shared" si="35"/>
        <v>0.50172121252522284</v>
      </c>
      <c r="D209" s="17">
        <f t="shared" si="36"/>
        <v>0.52619064005014682</v>
      </c>
    </row>
    <row r="210" spans="1:5" x14ac:dyDescent="0.25">
      <c r="A210" s="11" t="s">
        <v>180</v>
      </c>
      <c r="B210" s="16">
        <f t="shared" si="34"/>
        <v>0.50175015215113206</v>
      </c>
      <c r="C210" s="16">
        <f t="shared" si="35"/>
        <v>0.48784155711612026</v>
      </c>
      <c r="D210" s="17">
        <f t="shared" si="36"/>
        <v>0.51453678155829097</v>
      </c>
    </row>
    <row r="211" spans="1:5" x14ac:dyDescent="0.25">
      <c r="A211" s="11" t="s">
        <v>181</v>
      </c>
      <c r="B211" s="16">
        <f t="shared" si="34"/>
        <v>0.49984400144022234</v>
      </c>
      <c r="C211" s="16">
        <f t="shared" si="35"/>
        <v>0.50025700138689888</v>
      </c>
      <c r="D211" s="17">
        <f t="shared" si="36"/>
        <v>0.49942924048453829</v>
      </c>
    </row>
    <row r="212" spans="1:5" ht="15.75" thickBot="1" x14ac:dyDescent="0.3">
      <c r="A212" s="26" t="s">
        <v>182</v>
      </c>
      <c r="B212" s="18">
        <f t="shared" si="34"/>
        <v>0.50000072223653746</v>
      </c>
      <c r="C212" s="18">
        <f t="shared" si="35"/>
        <v>0.49999817072823532</v>
      </c>
      <c r="D212" s="19">
        <f t="shared" si="36"/>
        <v>0.50000327366694908</v>
      </c>
    </row>
    <row r="213" spans="1:5" ht="15.75" thickBot="1" x14ac:dyDescent="0.3"/>
    <row r="214" spans="1:5" x14ac:dyDescent="0.25">
      <c r="A214" s="65" t="s">
        <v>135</v>
      </c>
      <c r="B214" s="66"/>
      <c r="C214" s="66"/>
      <c r="D214" s="66"/>
      <c r="E214" s="72"/>
    </row>
    <row r="215" spans="1:5" x14ac:dyDescent="0.25">
      <c r="A215" s="11"/>
      <c r="B215" s="12" t="s">
        <v>62</v>
      </c>
      <c r="C215" s="12" t="s">
        <v>92</v>
      </c>
      <c r="D215" s="12" t="s">
        <v>67</v>
      </c>
      <c r="E215" s="13" t="s">
        <v>95</v>
      </c>
    </row>
    <row r="216" spans="1:5" x14ac:dyDescent="0.25">
      <c r="A216" s="11" t="s">
        <v>183</v>
      </c>
      <c r="B216" s="4">
        <v>154.06060479029901</v>
      </c>
      <c r="C216" s="4">
        <v>49.5049402125791</v>
      </c>
      <c r="D216" s="4">
        <v>856.09531514403398</v>
      </c>
      <c r="E216" s="5">
        <v>143.97781558567601</v>
      </c>
    </row>
    <row r="217" spans="1:5" x14ac:dyDescent="0.25">
      <c r="A217" s="11" t="s">
        <v>184</v>
      </c>
      <c r="B217" s="4">
        <v>155.02668093122901</v>
      </c>
      <c r="C217" s="4">
        <v>48.5666118570878</v>
      </c>
      <c r="D217" s="4">
        <v>865.05125668191602</v>
      </c>
      <c r="E217" s="5">
        <v>140.630107363658</v>
      </c>
    </row>
    <row r="218" spans="1:5" x14ac:dyDescent="0.25">
      <c r="A218" s="11" t="s">
        <v>185</v>
      </c>
      <c r="B218" s="4">
        <v>148.94090260280399</v>
      </c>
      <c r="C218" s="4">
        <v>51.440427013516199</v>
      </c>
      <c r="D218" s="4">
        <v>883.21593460301904</v>
      </c>
      <c r="E218" s="5">
        <v>145.865151330196</v>
      </c>
    </row>
    <row r="219" spans="1:5" x14ac:dyDescent="0.25">
      <c r="A219" s="11" t="s">
        <v>186</v>
      </c>
      <c r="B219" s="4">
        <v>145.022461185846</v>
      </c>
      <c r="C219" s="4">
        <v>52.804396005848403</v>
      </c>
      <c r="D219" s="4">
        <v>879.53431500967702</v>
      </c>
      <c r="E219" s="5">
        <v>159.077156006161</v>
      </c>
    </row>
    <row r="220" spans="1:5" x14ac:dyDescent="0.25">
      <c r="A220" s="11" t="s">
        <v>187</v>
      </c>
      <c r="B220" s="4">
        <v>156.05645292101201</v>
      </c>
      <c r="C220" s="4">
        <v>52.205654913108198</v>
      </c>
      <c r="D220" s="4">
        <v>866.530907700733</v>
      </c>
      <c r="E220" s="5">
        <v>147.23720984020099</v>
      </c>
    </row>
    <row r="221" spans="1:5" ht="15.75" thickBot="1" x14ac:dyDescent="0.3">
      <c r="A221" s="26" t="s">
        <v>188</v>
      </c>
      <c r="B221" s="7">
        <v>134.76205871926501</v>
      </c>
      <c r="C221" s="7">
        <v>48.243302618089402</v>
      </c>
      <c r="D221" s="7">
        <v>842.697665137645</v>
      </c>
      <c r="E221" s="8">
        <v>129.59969715768801</v>
      </c>
    </row>
    <row r="223" spans="1:5" ht="15.75" thickBot="1" x14ac:dyDescent="0.3"/>
    <row r="224" spans="1:5" x14ac:dyDescent="0.25">
      <c r="A224" s="22"/>
      <c r="B224" s="23" t="s">
        <v>136</v>
      </c>
      <c r="C224" s="24" t="s">
        <v>132</v>
      </c>
      <c r="D224" s="25" t="s">
        <v>133</v>
      </c>
    </row>
    <row r="225" spans="1:5" x14ac:dyDescent="0.25">
      <c r="A225" s="11" t="s">
        <v>183</v>
      </c>
      <c r="B225" s="16">
        <f t="shared" ref="B225:B230" si="37">(C216+E216)/SUM(B216:E216)</f>
        <v>0.16074820434005485</v>
      </c>
      <c r="C225" s="16">
        <f t="shared" ref="C225:C230" si="38">C216/SUM(B216:C216)</f>
        <v>0.24318919103858747</v>
      </c>
      <c r="D225" s="17">
        <f t="shared" ref="D225:D230" si="39">E216/SUM(D216:E216)</f>
        <v>0.14396728715291215</v>
      </c>
    </row>
    <row r="226" spans="1:5" x14ac:dyDescent="0.25">
      <c r="A226" s="11" t="s">
        <v>184</v>
      </c>
      <c r="B226" s="16">
        <f t="shared" si="37"/>
        <v>0.15645471287399548</v>
      </c>
      <c r="C226" s="16">
        <f t="shared" si="38"/>
        <v>0.23854720944851673</v>
      </c>
      <c r="D226" s="17">
        <f t="shared" si="39"/>
        <v>0.13983565012872717</v>
      </c>
    </row>
    <row r="227" spans="1:5" x14ac:dyDescent="0.25">
      <c r="A227" s="11" t="s">
        <v>185</v>
      </c>
      <c r="B227" s="16">
        <f t="shared" si="37"/>
        <v>0.16048117929292058</v>
      </c>
      <c r="C227" s="16">
        <f t="shared" si="38"/>
        <v>0.25671267433952888</v>
      </c>
      <c r="D227" s="17">
        <f t="shared" si="39"/>
        <v>0.14174310783092395</v>
      </c>
    </row>
    <row r="228" spans="1:5" x14ac:dyDescent="0.25">
      <c r="A228" s="11" t="s">
        <v>186</v>
      </c>
      <c r="B228" s="16">
        <f t="shared" si="37"/>
        <v>0.17136443215827402</v>
      </c>
      <c r="C228" s="16">
        <f t="shared" si="38"/>
        <v>0.26692228120816225</v>
      </c>
      <c r="D228" s="17">
        <f t="shared" si="39"/>
        <v>0.15316329584784183</v>
      </c>
    </row>
    <row r="229" spans="1:5" x14ac:dyDescent="0.25">
      <c r="A229" s="11" t="s">
        <v>187</v>
      </c>
      <c r="B229" s="16">
        <f t="shared" si="37"/>
        <v>0.16320616349084002</v>
      </c>
      <c r="C229" s="16">
        <f t="shared" si="38"/>
        <v>0.25067284421556779</v>
      </c>
      <c r="D229" s="17">
        <f t="shared" si="39"/>
        <v>0.1452375620150195</v>
      </c>
    </row>
    <row r="230" spans="1:5" ht="15.75" thickBot="1" x14ac:dyDescent="0.3">
      <c r="A230" s="26" t="s">
        <v>188</v>
      </c>
      <c r="B230" s="18">
        <f t="shared" si="37"/>
        <v>0.15393627673323146</v>
      </c>
      <c r="C230" s="18">
        <f t="shared" si="38"/>
        <v>0.26361688130631911</v>
      </c>
      <c r="D230" s="19">
        <f t="shared" si="39"/>
        <v>0.13329224389927166</v>
      </c>
    </row>
    <row r="231" spans="1:5" ht="15.75" thickBot="1" x14ac:dyDescent="0.3">
      <c r="B231" s="29">
        <f>AVERAGE(B225:B230)</f>
        <v>0.1610318281482194</v>
      </c>
      <c r="C231" s="29">
        <f t="shared" ref="C231:D231" si="40">AVERAGE(C225:C230)</f>
        <v>0.25327684692611369</v>
      </c>
      <c r="D231" s="29">
        <f t="shared" si="40"/>
        <v>0.1428731911457827</v>
      </c>
    </row>
    <row r="232" spans="1:5" x14ac:dyDescent="0.25">
      <c r="A232" s="65" t="s">
        <v>136</v>
      </c>
      <c r="B232" s="66"/>
      <c r="C232" s="66"/>
      <c r="D232" s="66"/>
      <c r="E232" s="67"/>
    </row>
    <row r="233" spans="1:5" x14ac:dyDescent="0.25">
      <c r="A233" s="37" t="s">
        <v>137</v>
      </c>
      <c r="B233" s="32" t="s">
        <v>152</v>
      </c>
      <c r="C233" s="32" t="s">
        <v>153</v>
      </c>
      <c r="D233" s="32" t="s">
        <v>154</v>
      </c>
      <c r="E233" s="13" t="s">
        <v>128</v>
      </c>
    </row>
    <row r="234" spans="1:5" x14ac:dyDescent="0.25">
      <c r="A234" s="38">
        <v>0</v>
      </c>
      <c r="B234" s="33">
        <f t="shared" ref="B234:C238" si="41">E94</f>
        <v>1.0604153514708599E-2</v>
      </c>
      <c r="C234" s="33">
        <f t="shared" si="41"/>
        <v>2.5396091077627466E-2</v>
      </c>
      <c r="D234" s="33">
        <f>B94</f>
        <v>2.1314094879148347E-2</v>
      </c>
      <c r="E234" s="39">
        <f>(D234-A234)</f>
        <v>2.1314094879148347E-2</v>
      </c>
    </row>
    <row r="235" spans="1:5" x14ac:dyDescent="0.25">
      <c r="A235" s="40">
        <v>0.1</v>
      </c>
      <c r="B235" s="33">
        <f t="shared" si="41"/>
        <v>0.11122555993569429</v>
      </c>
      <c r="C235" s="33">
        <f t="shared" si="41"/>
        <v>0.11503010885031577</v>
      </c>
      <c r="D235" s="33">
        <f>B95</f>
        <v>0.11405126816826294</v>
      </c>
      <c r="E235" s="39">
        <f t="shared" ref="E235:E238" si="42">(D235-A235)/A235</f>
        <v>0.14051268168262937</v>
      </c>
    </row>
    <row r="236" spans="1:5" x14ac:dyDescent="0.25">
      <c r="A236" s="40">
        <v>0.25</v>
      </c>
      <c r="B236" s="33">
        <f t="shared" si="41"/>
        <v>0.21145440856519263</v>
      </c>
      <c r="C236" s="33">
        <f t="shared" si="41"/>
        <v>0.24485078106211924</v>
      </c>
      <c r="D236" s="33">
        <f>B96</f>
        <v>0.23541517293717501</v>
      </c>
      <c r="E236" s="39">
        <f t="shared" si="42"/>
        <v>-5.8339308251299959E-2</v>
      </c>
    </row>
    <row r="237" spans="1:5" x14ac:dyDescent="0.25">
      <c r="A237" s="40">
        <v>0.5</v>
      </c>
      <c r="B237" s="33">
        <f t="shared" si="41"/>
        <v>0.49601372903810165</v>
      </c>
      <c r="C237" s="33">
        <f t="shared" si="41"/>
        <v>0.49095498660374426</v>
      </c>
      <c r="D237" s="33">
        <f>B97</f>
        <v>0.49223487504643804</v>
      </c>
      <c r="E237" s="39">
        <f t="shared" si="42"/>
        <v>-1.5530249907123927E-2</v>
      </c>
    </row>
    <row r="238" spans="1:5" ht="15.75" thickBot="1" x14ac:dyDescent="0.3">
      <c r="A238" s="41">
        <v>0.8</v>
      </c>
      <c r="B238" s="42">
        <f t="shared" si="41"/>
        <v>0.79281212955058322</v>
      </c>
      <c r="C238" s="42">
        <f t="shared" si="41"/>
        <v>0.79756553883196479</v>
      </c>
      <c r="D238" s="42">
        <f>B98</f>
        <v>0.79633419603712485</v>
      </c>
      <c r="E238" s="43">
        <f t="shared" si="42"/>
        <v>-4.5822549535939894E-3</v>
      </c>
    </row>
    <row r="240" spans="1:5" ht="15.75" thickBot="1" x14ac:dyDescent="0.3"/>
    <row r="241" spans="1:5" x14ac:dyDescent="0.25">
      <c r="A241" s="65" t="s">
        <v>194</v>
      </c>
      <c r="B241" s="66"/>
      <c r="C241" s="66"/>
      <c r="D241" s="66"/>
      <c r="E241" s="67"/>
    </row>
    <row r="242" spans="1:5" x14ac:dyDescent="0.25">
      <c r="A242" s="46" t="s">
        <v>195</v>
      </c>
      <c r="B242" s="32" t="s">
        <v>62</v>
      </c>
      <c r="C242" s="32" t="s">
        <v>92</v>
      </c>
      <c r="D242" s="32" t="s">
        <v>67</v>
      </c>
      <c r="E242" s="47" t="s">
        <v>95</v>
      </c>
    </row>
    <row r="243" spans="1:5" x14ac:dyDescent="0.25">
      <c r="A243" s="14" t="s">
        <v>171</v>
      </c>
      <c r="B243" s="45">
        <v>51.007841243169302</v>
      </c>
      <c r="C243" s="45">
        <v>53.935363106901598</v>
      </c>
      <c r="D243" s="45">
        <v>331.56409730900202</v>
      </c>
      <c r="E243" s="48">
        <v>171.660908571454</v>
      </c>
    </row>
    <row r="244" spans="1:5" x14ac:dyDescent="0.25">
      <c r="A244" s="14" t="s">
        <v>172</v>
      </c>
      <c r="B244" s="45">
        <v>53.7189030296948</v>
      </c>
      <c r="C244" s="45">
        <v>48.3615332912523</v>
      </c>
      <c r="D244" s="45">
        <v>356.95474837762299</v>
      </c>
      <c r="E244" s="48">
        <v>181.01040484378501</v>
      </c>
    </row>
    <row r="245" spans="1:5" x14ac:dyDescent="0.25">
      <c r="A245" s="14" t="s">
        <v>173</v>
      </c>
      <c r="B245" s="45">
        <v>53.512532089518601</v>
      </c>
      <c r="C245" s="45">
        <v>53.978105485650403</v>
      </c>
      <c r="D245" s="45">
        <v>345.87896855448201</v>
      </c>
      <c r="E245" s="48">
        <v>167.91308212757701</v>
      </c>
    </row>
    <row r="246" spans="1:5" x14ac:dyDescent="0.25">
      <c r="A246" s="14" t="s">
        <v>174</v>
      </c>
      <c r="B246" s="45">
        <v>56.2993663040237</v>
      </c>
      <c r="C246" s="45">
        <v>54.124157444762098</v>
      </c>
      <c r="D246" s="45">
        <v>358.04085736904199</v>
      </c>
      <c r="E246" s="48">
        <v>181.705920185651</v>
      </c>
    </row>
    <row r="247" spans="1:5" x14ac:dyDescent="0.25">
      <c r="A247" s="14" t="s">
        <v>175</v>
      </c>
      <c r="B247" s="45">
        <v>49.295015131662502</v>
      </c>
      <c r="C247" s="45">
        <v>57.479120125259399</v>
      </c>
      <c r="D247" s="45">
        <v>362.66227336484002</v>
      </c>
      <c r="E247" s="48">
        <v>174.58829850695199</v>
      </c>
    </row>
    <row r="248" spans="1:5" x14ac:dyDescent="0.25">
      <c r="A248" s="14" t="s">
        <v>176</v>
      </c>
      <c r="B248" s="45">
        <v>46.625950784292399</v>
      </c>
      <c r="C248" s="45">
        <v>48.609250324383503</v>
      </c>
      <c r="D248" s="45">
        <v>342.47291768365102</v>
      </c>
      <c r="E248" s="48">
        <v>160.460926439513</v>
      </c>
    </row>
    <row r="249" spans="1:5" x14ac:dyDescent="0.25">
      <c r="A249" s="14" t="s">
        <v>183</v>
      </c>
      <c r="B249" s="45">
        <v>154.06060479029901</v>
      </c>
      <c r="C249" s="45">
        <v>49.5049402125791</v>
      </c>
      <c r="D249" s="45">
        <v>856.09531514403398</v>
      </c>
      <c r="E249" s="48">
        <v>143.97781558567601</v>
      </c>
    </row>
    <row r="250" spans="1:5" x14ac:dyDescent="0.25">
      <c r="A250" s="14" t="s">
        <v>184</v>
      </c>
      <c r="B250" s="45">
        <v>155.02668093122901</v>
      </c>
      <c r="C250" s="45">
        <v>48.5666118570878</v>
      </c>
      <c r="D250" s="45">
        <v>865.05125668191602</v>
      </c>
      <c r="E250" s="48">
        <v>140.630107363658</v>
      </c>
    </row>
    <row r="251" spans="1:5" x14ac:dyDescent="0.25">
      <c r="A251" s="14" t="s">
        <v>185</v>
      </c>
      <c r="B251" s="45">
        <v>148.94090260280399</v>
      </c>
      <c r="C251" s="45">
        <v>51.440427013516199</v>
      </c>
      <c r="D251" s="45">
        <v>883.21593460301904</v>
      </c>
      <c r="E251" s="48">
        <v>145.865151330196</v>
      </c>
    </row>
    <row r="252" spans="1:5" x14ac:dyDescent="0.25">
      <c r="A252" s="14" t="s">
        <v>186</v>
      </c>
      <c r="B252" s="45">
        <v>145.022461185846</v>
      </c>
      <c r="C252" s="45">
        <v>52.804396005848403</v>
      </c>
      <c r="D252" s="45">
        <v>879.53431500967702</v>
      </c>
      <c r="E252" s="48">
        <v>159.077156006161</v>
      </c>
    </row>
    <row r="253" spans="1:5" x14ac:dyDescent="0.25">
      <c r="A253" s="14" t="s">
        <v>187</v>
      </c>
      <c r="B253" s="45">
        <v>156.05645292101201</v>
      </c>
      <c r="C253" s="45">
        <v>52.205654913108198</v>
      </c>
      <c r="D253" s="45">
        <v>866.530907700733</v>
      </c>
      <c r="E253" s="48">
        <v>147.23720984020099</v>
      </c>
    </row>
    <row r="254" spans="1:5" x14ac:dyDescent="0.25">
      <c r="A254" s="14" t="s">
        <v>188</v>
      </c>
      <c r="B254" s="45">
        <v>134.76205871926501</v>
      </c>
      <c r="C254" s="45">
        <v>48.243302618089402</v>
      </c>
      <c r="D254" s="45">
        <v>842.697665137645</v>
      </c>
      <c r="E254" s="48">
        <v>129.59969715768801</v>
      </c>
    </row>
    <row r="255" spans="1:5" x14ac:dyDescent="0.25">
      <c r="A255" s="14" t="s">
        <v>196</v>
      </c>
      <c r="B255" s="45">
        <v>64.920214406099106</v>
      </c>
      <c r="C255" s="45">
        <v>0.62945498278745804</v>
      </c>
      <c r="D255" s="45">
        <v>415.61192470493398</v>
      </c>
      <c r="E255" s="48">
        <v>3.2137693849314402</v>
      </c>
    </row>
    <row r="256" spans="1:5" x14ac:dyDescent="0.25">
      <c r="A256" s="14" t="s">
        <v>197</v>
      </c>
      <c r="B256" s="45">
        <v>62.566963876697599</v>
      </c>
      <c r="C256" s="45">
        <v>2.0814551666500498</v>
      </c>
      <c r="D256" s="45">
        <v>393.30113065176698</v>
      </c>
      <c r="E256" s="48">
        <v>3.7220891217637</v>
      </c>
    </row>
    <row r="257" spans="1:5" x14ac:dyDescent="0.25">
      <c r="A257" s="14" t="s">
        <v>198</v>
      </c>
      <c r="B257" s="45">
        <v>60.770127444690097</v>
      </c>
      <c r="C257" s="45">
        <v>2.5866546177682799</v>
      </c>
      <c r="D257" s="45">
        <v>378.61101206045998</v>
      </c>
      <c r="E257" s="48">
        <v>4.7333814009887201</v>
      </c>
    </row>
    <row r="258" spans="1:5" x14ac:dyDescent="0.25">
      <c r="A258" s="14" t="s">
        <v>199</v>
      </c>
      <c r="B258" s="45">
        <v>66.247005297294393</v>
      </c>
      <c r="C258" s="45">
        <v>2.8199990801527601</v>
      </c>
      <c r="D258" s="45">
        <v>395.49411888946901</v>
      </c>
      <c r="E258" s="48">
        <v>4.4140666140216203</v>
      </c>
    </row>
    <row r="259" spans="1:5" x14ac:dyDescent="0.25">
      <c r="A259" s="14" t="s">
        <v>200</v>
      </c>
      <c r="B259" s="45">
        <v>59.3069320441234</v>
      </c>
      <c r="C259" s="45">
        <v>0.90679438591012695</v>
      </c>
      <c r="D259" s="45">
        <v>383.69020022330398</v>
      </c>
      <c r="E259" s="48">
        <v>5.3311878905504297</v>
      </c>
    </row>
    <row r="260" spans="1:5" x14ac:dyDescent="0.25">
      <c r="A260" s="14" t="s">
        <v>201</v>
      </c>
      <c r="B260" s="45">
        <v>59.465204522317698</v>
      </c>
      <c r="C260" s="45">
        <v>1.2431815257626599</v>
      </c>
      <c r="D260" s="45">
        <v>354.84836467074803</v>
      </c>
      <c r="E260" s="48">
        <v>5.8723432831181999</v>
      </c>
    </row>
    <row r="261" spans="1:5" x14ac:dyDescent="0.25">
      <c r="A261" s="14" t="s">
        <v>202</v>
      </c>
      <c r="B261" s="45">
        <v>64.012115415087095</v>
      </c>
      <c r="C261" s="45">
        <v>3.3538640407020499</v>
      </c>
      <c r="D261" s="45">
        <v>385.88660968491098</v>
      </c>
      <c r="E261" s="48">
        <v>5.1730046839602402</v>
      </c>
    </row>
    <row r="262" spans="1:5" x14ac:dyDescent="0.25">
      <c r="A262" s="14" t="s">
        <v>203</v>
      </c>
      <c r="B262" s="45">
        <v>63.559925050191403</v>
      </c>
      <c r="C262" s="45">
        <v>2.6635633155721301</v>
      </c>
      <c r="D262" s="45">
        <v>376.26853036649197</v>
      </c>
      <c r="E262" s="48">
        <v>4.6827897015528102</v>
      </c>
    </row>
    <row r="263" spans="1:5" x14ac:dyDescent="0.25">
      <c r="A263" s="14" t="s">
        <v>204</v>
      </c>
      <c r="B263" s="45">
        <v>62.413148729434901</v>
      </c>
      <c r="C263" s="45">
        <v>1.1892352954188401</v>
      </c>
      <c r="D263" s="45">
        <v>353.18206917904303</v>
      </c>
      <c r="E263" s="48">
        <v>4.9420996851179</v>
      </c>
    </row>
    <row r="264" spans="1:5" x14ac:dyDescent="0.25">
      <c r="A264" s="14" t="s">
        <v>205</v>
      </c>
      <c r="B264" s="45">
        <v>65.530291868437104</v>
      </c>
      <c r="C264" s="45">
        <v>2.3084833225714001</v>
      </c>
      <c r="D264" s="45">
        <v>402.17217715073099</v>
      </c>
      <c r="E264" s="48">
        <v>5.4799009540231998</v>
      </c>
    </row>
    <row r="265" spans="1:5" x14ac:dyDescent="0.25">
      <c r="A265" s="14" t="s">
        <v>206</v>
      </c>
      <c r="B265" s="45">
        <v>59.110735527273398</v>
      </c>
      <c r="C265" s="45">
        <v>1.6038051493762799</v>
      </c>
      <c r="D265" s="45">
        <v>376.83611850156399</v>
      </c>
      <c r="E265" s="48">
        <v>6.6227633291381096</v>
      </c>
    </row>
    <row r="266" spans="1:5" x14ac:dyDescent="0.25">
      <c r="A266" s="14" t="s">
        <v>207</v>
      </c>
      <c r="B266" s="45">
        <v>63.337940014167899</v>
      </c>
      <c r="C266" s="45">
        <v>2.3971007613508299</v>
      </c>
      <c r="D266" s="45">
        <v>386.616063146876</v>
      </c>
      <c r="E266" s="48">
        <v>4.8345726691794599</v>
      </c>
    </row>
    <row r="267" spans="1:5" x14ac:dyDescent="0.25">
      <c r="A267" s="14" t="s">
        <v>208</v>
      </c>
      <c r="B267" s="45">
        <v>60.649676569339903</v>
      </c>
      <c r="C267" s="45">
        <v>2.62990697664369</v>
      </c>
      <c r="D267" s="45">
        <v>392.55729906675998</v>
      </c>
      <c r="E267" s="48">
        <v>5.3944676093644199</v>
      </c>
    </row>
    <row r="268" spans="1:5" x14ac:dyDescent="0.25">
      <c r="A268" s="14" t="s">
        <v>209</v>
      </c>
      <c r="B268" s="45">
        <v>66.910490267191193</v>
      </c>
      <c r="C268" s="45">
        <v>3.7372302945537901</v>
      </c>
      <c r="D268" s="45">
        <v>394.00968916510499</v>
      </c>
      <c r="E268" s="48">
        <v>5.7647250508531203</v>
      </c>
    </row>
    <row r="269" spans="1:5" x14ac:dyDescent="0.25">
      <c r="A269" s="14" t="s">
        <v>210</v>
      </c>
      <c r="B269" s="45">
        <v>61.003787342183898</v>
      </c>
      <c r="C269" s="45">
        <v>1.5943414259369599</v>
      </c>
      <c r="D269" s="45">
        <v>370.80732429028501</v>
      </c>
      <c r="E269" s="48">
        <v>4.7207332282621604</v>
      </c>
    </row>
    <row r="270" spans="1:5" x14ac:dyDescent="0.25">
      <c r="A270" s="14" t="s">
        <v>211</v>
      </c>
      <c r="B270" s="45">
        <v>58.1431453314664</v>
      </c>
      <c r="C270" s="45">
        <v>2.9622336920847299</v>
      </c>
      <c r="D270" s="45">
        <v>391.46077850448199</v>
      </c>
      <c r="E270" s="48">
        <v>4.0474681511911399</v>
      </c>
    </row>
    <row r="271" spans="1:5" x14ac:dyDescent="0.25">
      <c r="A271" s="14" t="s">
        <v>212</v>
      </c>
      <c r="B271" s="45">
        <v>54.6668305050082</v>
      </c>
      <c r="C271" s="45">
        <v>2.8681892878622102</v>
      </c>
      <c r="D271" s="45">
        <v>373.91797376260001</v>
      </c>
      <c r="E271" s="48">
        <v>4.7397055490725597</v>
      </c>
    </row>
    <row r="272" spans="1:5" ht="15.75" thickBot="1" x14ac:dyDescent="0.3">
      <c r="A272" s="15" t="s">
        <v>213</v>
      </c>
      <c r="B272" s="49">
        <v>51.856555295413798</v>
      </c>
      <c r="C272" s="49">
        <v>1.6440456089095601</v>
      </c>
      <c r="D272" s="49">
        <v>365.91024622484201</v>
      </c>
      <c r="E272" s="50">
        <v>3.88318253896673</v>
      </c>
    </row>
    <row r="273" spans="1:5" x14ac:dyDescent="0.25">
      <c r="A273" s="44"/>
      <c r="B273" s="34"/>
      <c r="C273" s="34"/>
      <c r="D273" s="34"/>
      <c r="E273" s="34"/>
    </row>
    <row r="274" spans="1:5" ht="15.75" thickBot="1" x14ac:dyDescent="0.3"/>
    <row r="275" spans="1:5" x14ac:dyDescent="0.25">
      <c r="A275" s="52" t="s">
        <v>216</v>
      </c>
      <c r="B275" s="53" t="s">
        <v>217</v>
      </c>
      <c r="C275" s="53" t="s">
        <v>218</v>
      </c>
      <c r="D275" s="53" t="s">
        <v>219</v>
      </c>
      <c r="E275" s="54" t="s">
        <v>220</v>
      </c>
    </row>
    <row r="276" spans="1:5" x14ac:dyDescent="0.25">
      <c r="A276" s="14" t="s">
        <v>90</v>
      </c>
      <c r="B276" s="51">
        <f>AVERAGE(B255:B272)</f>
        <v>61.359504972578748</v>
      </c>
      <c r="C276" s="51">
        <f t="shared" ref="C276:E276" si="43">AVERAGE(C255:C272)</f>
        <v>2.1788632738896556</v>
      </c>
      <c r="D276" s="51">
        <f t="shared" si="43"/>
        <v>382.84342390246508</v>
      </c>
      <c r="E276" s="55">
        <f t="shared" si="43"/>
        <v>4.865125047003108</v>
      </c>
    </row>
    <row r="277" spans="1:5" x14ac:dyDescent="0.25">
      <c r="A277" s="14" t="s">
        <v>214</v>
      </c>
      <c r="B277" s="51">
        <f>AVERAGE(B243:B248)</f>
        <v>51.743268097060216</v>
      </c>
      <c r="C277" s="51">
        <f t="shared" ref="C277:E277" si="44">AVERAGE(C243:C248)</f>
        <v>52.747921629701544</v>
      </c>
      <c r="D277" s="51">
        <f t="shared" si="44"/>
        <v>349.59564377644</v>
      </c>
      <c r="E277" s="55">
        <f t="shared" si="44"/>
        <v>172.88992344582201</v>
      </c>
    </row>
    <row r="278" spans="1:5" ht="15.75" thickBot="1" x14ac:dyDescent="0.3">
      <c r="A278" s="15" t="s">
        <v>215</v>
      </c>
      <c r="B278" s="56">
        <f>AVERAGE(B249:B254)</f>
        <v>148.97819352507585</v>
      </c>
      <c r="C278" s="56">
        <f t="shared" ref="C278:E278" si="45">AVERAGE(C249:C254)</f>
        <v>50.460888770038189</v>
      </c>
      <c r="D278" s="56">
        <f t="shared" si="45"/>
        <v>865.52089904617071</v>
      </c>
      <c r="E278" s="57">
        <f t="shared" si="45"/>
        <v>144.39785621393</v>
      </c>
    </row>
    <row r="279" spans="1:5" ht="15.75" thickBot="1" x14ac:dyDescent="0.3"/>
    <row r="280" spans="1:5" x14ac:dyDescent="0.25">
      <c r="A280" s="22"/>
      <c r="B280" s="58" t="s">
        <v>221</v>
      </c>
      <c r="C280" s="58" t="s">
        <v>222</v>
      </c>
      <c r="D280" s="59" t="s">
        <v>223</v>
      </c>
    </row>
    <row r="281" spans="1:5" x14ac:dyDescent="0.25">
      <c r="A281" s="14" t="s">
        <v>90</v>
      </c>
      <c r="B281" s="16">
        <f>C276/SUM(B276:C276)</f>
        <v>3.4292087348509484E-2</v>
      </c>
      <c r="C281" s="16">
        <f>E276/SUM(D276:E276)</f>
        <v>1.2548407973426455E-2</v>
      </c>
      <c r="D281" s="17">
        <f>(C276+E276)/SUM(B276:E276)</f>
        <v>1.5610053060670957E-2</v>
      </c>
    </row>
    <row r="282" spans="1:5" x14ac:dyDescent="0.25">
      <c r="A282" s="14" t="s">
        <v>214</v>
      </c>
      <c r="B282" s="16">
        <f t="shared" ref="B282:B283" si="46">C277/SUM(B277:C277)</f>
        <v>0.50480736000455362</v>
      </c>
      <c r="C282" s="16">
        <f t="shared" ref="C282:C283" si="47">E277/SUM(D277:E277)</f>
        <v>0.33089894590767849</v>
      </c>
      <c r="D282" s="17">
        <f t="shared" ref="D282:D283" si="48">(C277+E277)/SUM(B277:E277)</f>
        <v>0.35988231234203311</v>
      </c>
    </row>
    <row r="283" spans="1:5" ht="15.75" thickBot="1" x14ac:dyDescent="0.3">
      <c r="A283" s="15" t="s">
        <v>215</v>
      </c>
      <c r="B283" s="18">
        <f t="shared" si="46"/>
        <v>0.2530140441348912</v>
      </c>
      <c r="C283" s="18">
        <f t="shared" si="47"/>
        <v>0.1429796758024767</v>
      </c>
      <c r="D283" s="19">
        <f t="shared" si="48"/>
        <v>0.16112579662764345</v>
      </c>
    </row>
  </sheetData>
  <mergeCells count="25">
    <mergeCell ref="A68:E68"/>
    <mergeCell ref="A76:E76"/>
    <mergeCell ref="A84:E84"/>
    <mergeCell ref="A1:O1"/>
    <mergeCell ref="A2:H2"/>
    <mergeCell ref="A9:H9"/>
    <mergeCell ref="A16:H16"/>
    <mergeCell ref="A23:H23"/>
    <mergeCell ref="A30:H30"/>
    <mergeCell ref="A241:E241"/>
    <mergeCell ref="A37:H37"/>
    <mergeCell ref="A92:F92"/>
    <mergeCell ref="A196:E196"/>
    <mergeCell ref="A100:E100"/>
    <mergeCell ref="A124:E124"/>
    <mergeCell ref="A148:E148"/>
    <mergeCell ref="A172:E172"/>
    <mergeCell ref="A205:D205"/>
    <mergeCell ref="A214:E214"/>
    <mergeCell ref="A232:E232"/>
    <mergeCell ref="A112:D112"/>
    <mergeCell ref="A160:D160"/>
    <mergeCell ref="A44:E44"/>
    <mergeCell ref="A52:E52"/>
    <mergeCell ref="A60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 removed_BrainHomo_SpCord</vt:lpstr>
      <vt:lpstr>All transition_ONS Cell</vt:lpstr>
      <vt:lpstr>Merge</vt:lpstr>
      <vt:lpstr>Estimation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 Shah</dc:creator>
  <cp:lastModifiedBy>alokS</cp:lastModifiedBy>
  <dcterms:created xsi:type="dcterms:W3CDTF">2020-02-21T05:10:34Z</dcterms:created>
  <dcterms:modified xsi:type="dcterms:W3CDTF">2020-03-31T23:53:33Z</dcterms:modified>
</cp:coreProperties>
</file>